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1 - parkovací stání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'1 - parkovací stání'!$C$122:$K$220</definedName>
    <definedName name="_xlnm.Print_Area" localSheetId="1">'1 - parkovací stání'!$C$4:$J$76,'1 - parkovací stání'!$C$82:$J$104,'1 - parkovací stání'!$C$110:$K$220</definedName>
    <definedName name="_xlnm.Print_Titles" localSheetId="1">'1 - parkovací stání'!$122:$122</definedName>
  </definedNames>
  <calcPr/>
</workbook>
</file>

<file path=xl/calcChain.xml><?xml version="1.0" encoding="utf-8"?>
<calcChain xmlns="http://schemas.openxmlformats.org/spreadsheetml/2006/main">
  <c i="2" r="J37"/>
  <c r="J36"/>
  <c i="1" r="AY95"/>
  <c i="2" r="J35"/>
  <c i="1" r="AX95"/>
  <c i="2" r="BI220"/>
  <c r="BH220"/>
  <c r="BG220"/>
  <c r="BF220"/>
  <c r="T220"/>
  <c r="R220"/>
  <c r="P220"/>
  <c r="BK220"/>
  <c r="J220"/>
  <c r="BE220"/>
  <c r="BI219"/>
  <c r="BH219"/>
  <c r="BG219"/>
  <c r="BF219"/>
  <c r="T219"/>
  <c r="R219"/>
  <c r="P219"/>
  <c r="BK219"/>
  <c r="J219"/>
  <c r="BE219"/>
  <c r="BI218"/>
  <c r="BH218"/>
  <c r="BG218"/>
  <c r="BF218"/>
  <c r="T218"/>
  <c r="R218"/>
  <c r="P218"/>
  <c r="BK218"/>
  <c r="J218"/>
  <c r="BE218"/>
  <c r="BI217"/>
  <c r="BH217"/>
  <c r="BG217"/>
  <c r="BF217"/>
  <c r="T217"/>
  <c r="R217"/>
  <c r="P217"/>
  <c r="BK217"/>
  <c r="J217"/>
  <c r="BE217"/>
  <c r="BI216"/>
  <c r="BH216"/>
  <c r="BG216"/>
  <c r="BF216"/>
  <c r="T216"/>
  <c r="R216"/>
  <c r="P216"/>
  <c r="BK216"/>
  <c r="J216"/>
  <c r="BE216"/>
  <c r="BI215"/>
  <c r="BH215"/>
  <c r="BG215"/>
  <c r="BF215"/>
  <c r="T215"/>
  <c r="R215"/>
  <c r="P215"/>
  <c r="BK215"/>
  <c r="J215"/>
  <c r="BE215"/>
  <c r="BI214"/>
  <c r="BH214"/>
  <c r="BG214"/>
  <c r="BF214"/>
  <c r="T214"/>
  <c r="R214"/>
  <c r="P214"/>
  <c r="BK214"/>
  <c r="J214"/>
  <c r="BE214"/>
  <c r="BI213"/>
  <c r="BH213"/>
  <c r="BG213"/>
  <c r="BF213"/>
  <c r="T213"/>
  <c r="R213"/>
  <c r="P213"/>
  <c r="BK213"/>
  <c r="J213"/>
  <c r="BE213"/>
  <c r="BI212"/>
  <c r="BH212"/>
  <c r="BG212"/>
  <c r="BF212"/>
  <c r="T212"/>
  <c r="R212"/>
  <c r="P212"/>
  <c r="BK212"/>
  <c r="J212"/>
  <c r="BE212"/>
  <c r="BI211"/>
  <c r="BH211"/>
  <c r="BG211"/>
  <c r="BF211"/>
  <c r="T211"/>
  <c r="T210"/>
  <c r="R211"/>
  <c r="R210"/>
  <c r="P211"/>
  <c r="P210"/>
  <c r="BK211"/>
  <c r="BK210"/>
  <c r="J210"/>
  <c r="J211"/>
  <c r="BE211"/>
  <c r="J103"/>
  <c r="BI209"/>
  <c r="BH209"/>
  <c r="BG209"/>
  <c r="BF209"/>
  <c r="T209"/>
  <c r="T208"/>
  <c r="R209"/>
  <c r="R208"/>
  <c r="P209"/>
  <c r="P208"/>
  <c r="BK209"/>
  <c r="BK208"/>
  <c r="J208"/>
  <c r="J209"/>
  <c r="BE209"/>
  <c r="J102"/>
  <c r="BI207"/>
  <c r="BH207"/>
  <c r="BG207"/>
  <c r="BF207"/>
  <c r="T207"/>
  <c r="R207"/>
  <c r="P207"/>
  <c r="BK207"/>
  <c r="J207"/>
  <c r="BE207"/>
  <c r="BI205"/>
  <c r="BH205"/>
  <c r="BG205"/>
  <c r="BF205"/>
  <c r="T205"/>
  <c r="R205"/>
  <c r="P205"/>
  <c r="BK205"/>
  <c r="J205"/>
  <c r="BE205"/>
  <c r="BI204"/>
  <c r="BH204"/>
  <c r="BG204"/>
  <c r="BF204"/>
  <c r="T204"/>
  <c r="T203"/>
  <c r="R204"/>
  <c r="R203"/>
  <c r="P204"/>
  <c r="P203"/>
  <c r="BK204"/>
  <c r="BK203"/>
  <c r="J203"/>
  <c r="J204"/>
  <c r="BE204"/>
  <c r="J101"/>
  <c r="BI202"/>
  <c r="BH202"/>
  <c r="BG202"/>
  <c r="BF202"/>
  <c r="T202"/>
  <c r="R202"/>
  <c r="P202"/>
  <c r="BK202"/>
  <c r="J202"/>
  <c r="BE202"/>
  <c r="BI201"/>
  <c r="BH201"/>
  <c r="BG201"/>
  <c r="BF201"/>
  <c r="T201"/>
  <c r="R201"/>
  <c r="P201"/>
  <c r="BK201"/>
  <c r="J201"/>
  <c r="BE201"/>
  <c r="BI200"/>
  <c r="BH200"/>
  <c r="BG200"/>
  <c r="BF200"/>
  <c r="T200"/>
  <c r="R200"/>
  <c r="P200"/>
  <c r="BK200"/>
  <c r="J200"/>
  <c r="BE200"/>
  <c r="BI198"/>
  <c r="BH198"/>
  <c r="BG198"/>
  <c r="BF198"/>
  <c r="T198"/>
  <c r="R198"/>
  <c r="P198"/>
  <c r="BK198"/>
  <c r="J198"/>
  <c r="BE198"/>
  <c r="BI196"/>
  <c r="BH196"/>
  <c r="BG196"/>
  <c r="BF196"/>
  <c r="T196"/>
  <c r="R196"/>
  <c r="P196"/>
  <c r="BK196"/>
  <c r="J196"/>
  <c r="BE196"/>
  <c r="BI194"/>
  <c r="BH194"/>
  <c r="BG194"/>
  <c r="BF194"/>
  <c r="T194"/>
  <c r="R194"/>
  <c r="P194"/>
  <c r="BK194"/>
  <c r="J194"/>
  <c r="BE194"/>
  <c r="BI192"/>
  <c r="BH192"/>
  <c r="BG192"/>
  <c r="BF192"/>
  <c r="T192"/>
  <c r="R192"/>
  <c r="P192"/>
  <c r="BK192"/>
  <c r="J192"/>
  <c r="BE192"/>
  <c r="BI190"/>
  <c r="BH190"/>
  <c r="BG190"/>
  <c r="BF190"/>
  <c r="T190"/>
  <c r="R190"/>
  <c r="P190"/>
  <c r="BK190"/>
  <c r="J190"/>
  <c r="BE190"/>
  <c r="BI189"/>
  <c r="BH189"/>
  <c r="BG189"/>
  <c r="BF189"/>
  <c r="T189"/>
  <c r="R189"/>
  <c r="P189"/>
  <c r="BK189"/>
  <c r="J189"/>
  <c r="BE189"/>
  <c r="BI188"/>
  <c r="BH188"/>
  <c r="BG188"/>
  <c r="BF188"/>
  <c r="T188"/>
  <c r="R188"/>
  <c r="P188"/>
  <c r="BK188"/>
  <c r="J188"/>
  <c r="BE188"/>
  <c r="BI187"/>
  <c r="BH187"/>
  <c r="BG187"/>
  <c r="BF187"/>
  <c r="T187"/>
  <c r="R187"/>
  <c r="P187"/>
  <c r="BK187"/>
  <c r="J187"/>
  <c r="BE187"/>
  <c r="BI186"/>
  <c r="BH186"/>
  <c r="BG186"/>
  <c r="BF186"/>
  <c r="T186"/>
  <c r="R186"/>
  <c r="P186"/>
  <c r="BK186"/>
  <c r="J186"/>
  <c r="BE186"/>
  <c r="BI185"/>
  <c r="BH185"/>
  <c r="BG185"/>
  <c r="BF185"/>
  <c r="T185"/>
  <c r="R185"/>
  <c r="P185"/>
  <c r="BK185"/>
  <c r="J185"/>
  <c r="BE185"/>
  <c r="BI184"/>
  <c r="BH184"/>
  <c r="BG184"/>
  <c r="BF184"/>
  <c r="T184"/>
  <c r="R184"/>
  <c r="P184"/>
  <c r="BK184"/>
  <c r="J184"/>
  <c r="BE184"/>
  <c r="BI183"/>
  <c r="BH183"/>
  <c r="BG183"/>
  <c r="BF183"/>
  <c r="T183"/>
  <c r="R183"/>
  <c r="P183"/>
  <c r="BK183"/>
  <c r="J183"/>
  <c r="BE183"/>
  <c r="BI182"/>
  <c r="BH182"/>
  <c r="BG182"/>
  <c r="BF182"/>
  <c r="T182"/>
  <c r="R182"/>
  <c r="P182"/>
  <c r="BK182"/>
  <c r="J182"/>
  <c r="BE182"/>
  <c r="BI181"/>
  <c r="BH181"/>
  <c r="BG181"/>
  <c r="BF181"/>
  <c r="T181"/>
  <c r="R181"/>
  <c r="P181"/>
  <c r="BK181"/>
  <c r="J181"/>
  <c r="BE181"/>
  <c r="BI180"/>
  <c r="BH180"/>
  <c r="BG180"/>
  <c r="BF180"/>
  <c r="T180"/>
  <c r="T179"/>
  <c r="R180"/>
  <c r="R179"/>
  <c r="P180"/>
  <c r="P179"/>
  <c r="BK180"/>
  <c r="BK179"/>
  <c r="J179"/>
  <c r="J180"/>
  <c r="BE180"/>
  <c r="J100"/>
  <c r="BI177"/>
  <c r="BH177"/>
  <c r="BG177"/>
  <c r="BF177"/>
  <c r="T177"/>
  <c r="R177"/>
  <c r="P177"/>
  <c r="BK177"/>
  <c r="J177"/>
  <c r="BE177"/>
  <c r="BI175"/>
  <c r="BH175"/>
  <c r="BG175"/>
  <c r="BF175"/>
  <c r="T175"/>
  <c r="R175"/>
  <c r="P175"/>
  <c r="BK175"/>
  <c r="J175"/>
  <c r="BE175"/>
  <c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71"/>
  <c r="BH171"/>
  <c r="BG171"/>
  <c r="BF171"/>
  <c r="T171"/>
  <c r="R171"/>
  <c r="P171"/>
  <c r="BK171"/>
  <c r="J171"/>
  <c r="BE171"/>
  <c r="BI166"/>
  <c r="BH166"/>
  <c r="BG166"/>
  <c r="BF166"/>
  <c r="T166"/>
  <c r="R166"/>
  <c r="P166"/>
  <c r="BK166"/>
  <c r="J166"/>
  <c r="BE166"/>
  <c r="BI161"/>
  <c r="BH161"/>
  <c r="BG161"/>
  <c r="BF161"/>
  <c r="T161"/>
  <c r="T160"/>
  <c r="R161"/>
  <c r="R160"/>
  <c r="P161"/>
  <c r="P160"/>
  <c r="BK161"/>
  <c r="BK160"/>
  <c r="J160"/>
  <c r="J161"/>
  <c r="BE161"/>
  <c r="J99"/>
  <c r="BI158"/>
  <c r="BH158"/>
  <c r="BG158"/>
  <c r="BF158"/>
  <c r="T158"/>
  <c r="R158"/>
  <c r="P158"/>
  <c r="BK158"/>
  <c r="J158"/>
  <c r="BE158"/>
  <c r="BI156"/>
  <c r="BH156"/>
  <c r="BG156"/>
  <c r="BF156"/>
  <c r="T156"/>
  <c r="R156"/>
  <c r="P156"/>
  <c r="BK156"/>
  <c r="J156"/>
  <c r="BE156"/>
  <c r="BI154"/>
  <c r="BH154"/>
  <c r="BG154"/>
  <c r="BF154"/>
  <c r="T154"/>
  <c r="R154"/>
  <c r="P154"/>
  <c r="BK154"/>
  <c r="J154"/>
  <c r="BE154"/>
  <c r="BI152"/>
  <c r="BH152"/>
  <c r="BG152"/>
  <c r="BF152"/>
  <c r="T152"/>
  <c r="R152"/>
  <c r="P152"/>
  <c r="BK152"/>
  <c r="J152"/>
  <c r="BE152"/>
  <c r="BI150"/>
  <c r="BH150"/>
  <c r="BG150"/>
  <c r="BF150"/>
  <c r="T150"/>
  <c r="R150"/>
  <c r="P150"/>
  <c r="BK150"/>
  <c r="J150"/>
  <c r="BE150"/>
  <c r="BI148"/>
  <c r="BH148"/>
  <c r="BG148"/>
  <c r="BF148"/>
  <c r="T148"/>
  <c r="R148"/>
  <c r="P148"/>
  <c r="BK148"/>
  <c r="J148"/>
  <c r="BE148"/>
  <c r="BI146"/>
  <c r="BH146"/>
  <c r="BG146"/>
  <c r="BF146"/>
  <c r="T146"/>
  <c r="R146"/>
  <c r="P146"/>
  <c r="BK146"/>
  <c r="J146"/>
  <c r="BE146"/>
  <c r="BI144"/>
  <c r="BH144"/>
  <c r="BG144"/>
  <c r="BF144"/>
  <c r="T144"/>
  <c r="R144"/>
  <c r="P144"/>
  <c r="BK144"/>
  <c r="J144"/>
  <c r="BE144"/>
  <c r="BI142"/>
  <c r="BH142"/>
  <c r="BG142"/>
  <c r="BF142"/>
  <c r="T142"/>
  <c r="R142"/>
  <c r="P142"/>
  <c r="BK142"/>
  <c r="J142"/>
  <c r="BE142"/>
  <c r="BI140"/>
  <c r="BH140"/>
  <c r="BG140"/>
  <c r="BF140"/>
  <c r="T140"/>
  <c r="R140"/>
  <c r="P140"/>
  <c r="BK140"/>
  <c r="J140"/>
  <c r="BE140"/>
  <c r="BI138"/>
  <c r="BH138"/>
  <c r="BG138"/>
  <c r="BF138"/>
  <c r="T138"/>
  <c r="R138"/>
  <c r="P138"/>
  <c r="BK138"/>
  <c r="J138"/>
  <c r="BE138"/>
  <c r="BI136"/>
  <c r="BH136"/>
  <c r="BG136"/>
  <c r="BF136"/>
  <c r="T136"/>
  <c r="R136"/>
  <c r="P136"/>
  <c r="BK136"/>
  <c r="J136"/>
  <c r="BE136"/>
  <c r="BI134"/>
  <c r="BH134"/>
  <c r="BG134"/>
  <c r="BF134"/>
  <c r="T134"/>
  <c r="R134"/>
  <c r="P134"/>
  <c r="BK134"/>
  <c r="J134"/>
  <c r="BE134"/>
  <c r="BI132"/>
  <c r="BH132"/>
  <c r="BG132"/>
  <c r="BF132"/>
  <c r="T132"/>
  <c r="R132"/>
  <c r="P132"/>
  <c r="BK132"/>
  <c r="J132"/>
  <c r="BE132"/>
  <c r="BI130"/>
  <c r="BH130"/>
  <c r="BG130"/>
  <c r="BF130"/>
  <c r="T130"/>
  <c r="R130"/>
  <c r="P130"/>
  <c r="BK130"/>
  <c r="J130"/>
  <c r="BE130"/>
  <c r="BI128"/>
  <c r="BH128"/>
  <c r="BG128"/>
  <c r="BF128"/>
  <c r="T128"/>
  <c r="R128"/>
  <c r="P128"/>
  <c r="BK128"/>
  <c r="J128"/>
  <c r="BE128"/>
  <c r="BI126"/>
  <c r="F37"/>
  <c i="1" r="BD95"/>
  <c i="2" r="BH126"/>
  <c r="F36"/>
  <c i="1" r="BC95"/>
  <c i="2" r="BG126"/>
  <c r="F35"/>
  <c i="1" r="BB95"/>
  <c i="2" r="BF126"/>
  <c r="J34"/>
  <c i="1" r="AW95"/>
  <c i="2" r="F34"/>
  <c i="1" r="BA95"/>
  <c i="2" r="T126"/>
  <c r="T125"/>
  <c r="T124"/>
  <c r="T123"/>
  <c r="R126"/>
  <c r="R125"/>
  <c r="R124"/>
  <c r="R123"/>
  <c r="P126"/>
  <c r="P125"/>
  <c r="P124"/>
  <c r="P123"/>
  <c i="1" r="AU95"/>
  <c i="2" r="BK126"/>
  <c r="BK125"/>
  <c r="J125"/>
  <c r="BK124"/>
  <c r="J124"/>
  <c r="BK123"/>
  <c r="J123"/>
  <c r="J96"/>
  <c r="J30"/>
  <c i="1" r="AG95"/>
  <c i="2" r="J126"/>
  <c r="BE126"/>
  <c r="J33"/>
  <c i="1" r="AV95"/>
  <c i="2" r="F33"/>
  <c i="1" r="AZ95"/>
  <c i="2" r="J98"/>
  <c r="J97"/>
  <c r="F117"/>
  <c r="E115"/>
  <c r="F89"/>
  <c r="E87"/>
  <c r="J39"/>
  <c r="J24"/>
  <c r="E24"/>
  <c r="J120"/>
  <c r="J92"/>
  <c r="J23"/>
  <c r="J21"/>
  <c r="E21"/>
  <c r="J119"/>
  <c r="J91"/>
  <c r="J20"/>
  <c r="J18"/>
  <c r="E18"/>
  <c r="F120"/>
  <c r="F92"/>
  <c r="J17"/>
  <c r="J15"/>
  <c r="E15"/>
  <c r="F119"/>
  <c r="F91"/>
  <c r="J14"/>
  <c r="J12"/>
  <c r="J117"/>
  <c r="J89"/>
  <c r="E7"/>
  <c r="E113"/>
  <c r="E85"/>
  <c i="1" r="BD94"/>
  <c r="W33"/>
  <c r="BC94"/>
  <c r="W32"/>
  <c r="BB94"/>
  <c r="W31"/>
  <c r="BA94"/>
  <c r="W30"/>
  <c r="AZ94"/>
  <c r="W29"/>
  <c r="AY94"/>
  <c r="AX94"/>
  <c r="AW94"/>
  <c r="AK30"/>
  <c r="AV94"/>
  <c r="AK29"/>
  <c r="AU94"/>
  <c r="AT94"/>
  <c r="AS94"/>
  <c r="AG94"/>
  <c r="AK26"/>
  <c r="AT95"/>
  <c r="AN95"/>
  <c r="AN94"/>
  <c r="L90"/>
  <c r="AM90"/>
  <c r="AM89"/>
  <c r="L89"/>
  <c r="AM87"/>
  <c r="L87"/>
  <c r="L85"/>
  <c r="L8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<sst xmlns="http://schemas.openxmlformats.org/spreadsheetml/2006/main">
  <si>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</si>
  <si>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</si>
  <si>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</si>
  <si>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</si>
  <si>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</si>
  <si>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{9ea5eb39-2ba8-407b-9306-ac37980547cf}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</si>
  <si>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</si>
  <si>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</si>
  <si>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</si>
  <si>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</si>
  <si>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</si>
  <si>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</si>
  <si>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</si>
  <si>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</si>
  <si>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OUBUDIMERICE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</si>
  <si>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</si>
  <si>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</si>
  <si>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Zřízení parkovacích míst v obci Budiměřice</t>
  </si>
  <si>
    <t>KSO:</t>
  </si>
  <si>
    <t>CC-CZ:</t>
  </si>
  <si>
    <t>Místo:</t>
  </si>
  <si>
    <t xml:space="preserve"> </t>
  </si>
  <si>
    <t>Datum:</t>
  </si>
  <si>
    <t>13. 5. 2019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</si>
  <si>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</si>
  <si>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</si>
  <si>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</si>
  <si>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</si>
  <si>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</si>
  <si>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</si>
  <si>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</si>
  <si>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</si>
  <si>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</si>
  <si>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</si>
  <si>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</si>
  <si>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</si>
  <si>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</si>
  <si>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</si>
  <si>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</si>
  <si>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</si>
  <si>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</si>
  <si>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</si>
  <si>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</si>
  <si>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</si>
  <si>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</si>
  <si>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</si>
  <si>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</si>
  <si>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</si>
  <si>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</si>
  <si>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</si>
  <si>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</si>
  <si>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</si>
  <si>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</si>
  <si>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</si>
  <si>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</si>
  <si>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</si>
  <si>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</si>
  <si>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</si>
  <si>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</si>
  <si>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</si>
  <si>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</si>
  <si>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</si>
  <si>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</si>
  <si>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</si>
  <si>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</si>
  <si>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</si>
  <si>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</si>
  <si>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</si>
  <si>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</si>
  <si>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</si>
  <si>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</si>
  <si>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</si>
  <si>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</si>
  <si>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</si>
  <si>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</si>
  <si>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</si>
  <si>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</si>
  <si>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</si>
  <si>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</si>
  <si>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parkovací stání</t>
  </si>
  <si>
    <t>STA</t>
  </si>
  <si>
    <t>{84429bf1-7f8d-4ead-a894-6a04a4c9edb5}</t>
  </si>
  <si>
    <t>2</t>
  </si>
  <si>
    <t>KRYCÍ LIST SOUPISU PRACÍ</t>
  </si>
  <si>
    <t>Objekt:</t>
  </si>
  <si>
    <t>1 - parkovací stání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</si>
  <si>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</si>
  <si>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</si>
  <si>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</si>
  <si>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</si>
  <si>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</si>
  <si>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</si>
  <si>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</si>
  <si>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</si>
  <si>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práce-bourání</t>
  </si>
  <si>
    <t xml:space="preserve">    997 - Přesun sutě</t>
  </si>
  <si>
    <t xml:space="preserve">    998 - Přesun hmot</t>
  </si>
  <si>
    <t xml:space="preserve">    OST - VRN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</si>
  <si>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</si>
  <si>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</si>
  <si>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</si>
  <si>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</si>
  <si>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</si>
  <si>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</si>
  <si>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</si>
  <si>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</si>
  <si>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</si>
  <si>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</si>
  <si>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</si>
  <si>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</si>
  <si>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</si>
  <si>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</si>
  <si>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</si>
  <si>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4</t>
  </si>
  <si>
    <t>ROZPOCET</t>
  </si>
  <si>
    <t>Zemní práce</t>
  </si>
  <si>
    <t>K</t>
  </si>
  <si>
    <t>111301111</t>
  </si>
  <si>
    <t>Sejmutí drnu tl do 100 mm s přemístěním do 50 m nebo naložením na dopravní prostředek</t>
  </si>
  <si>
    <t>m2</t>
  </si>
  <si>
    <t>CS ÚRS 2019 01</t>
  </si>
  <si>
    <t>1379512619</t>
  </si>
  <si>
    <t>VV</t>
  </si>
  <si>
    <t>110+160</t>
  </si>
  <si>
    <t>113107143</t>
  </si>
  <si>
    <t>Odstranění podkladu živičného tl 150 mm ručně</t>
  </si>
  <si>
    <t>1225749699</t>
  </si>
  <si>
    <t>85*0,1</t>
  </si>
  <si>
    <t>3</t>
  </si>
  <si>
    <t>122101102</t>
  </si>
  <si>
    <t>Odkopávky a prokopávky nezapažené v hornině tř. 1 a 2 objem do 1000 m3 - ornice</t>
  </si>
  <si>
    <t>m3</t>
  </si>
  <si>
    <t>-212219088</t>
  </si>
  <si>
    <t>0,2*270</t>
  </si>
  <si>
    <t>122202202</t>
  </si>
  <si>
    <t>Odkopávky a prokopávky nezapažené pro silnice objemu do 1000 m3 v hornině tř. 3</t>
  </si>
  <si>
    <t>1328963743</t>
  </si>
  <si>
    <t>157,85*0,2</t>
  </si>
  <si>
    <t>5</t>
  </si>
  <si>
    <t>122202209</t>
  </si>
  <si>
    <t>Příplatek k odkopávkám a prokopávkám pro silnice v hornině tř. 3 za lepivost</t>
  </si>
  <si>
    <t>-843125593</t>
  </si>
  <si>
    <t>31,57/2</t>
  </si>
  <si>
    <t>6</t>
  </si>
  <si>
    <t>162401102</t>
  </si>
  <si>
    <t>Vodorovné přemístění do 2000 m výkopku/sypaniny z horniny tř. 1 až 4 - ornice na deponii</t>
  </si>
  <si>
    <t>-1085200332</t>
  </si>
  <si>
    <t>270*0,1+54</t>
  </si>
  <si>
    <t>7</t>
  </si>
  <si>
    <t>162401102.1</t>
  </si>
  <si>
    <t>Vodorovné přemístění do 2000 m výkopku/sypaniny z horniny tř. 1 až 4 - ornice z deponie</t>
  </si>
  <si>
    <t>-2147183713</t>
  </si>
  <si>
    <t>110*0,2</t>
  </si>
  <si>
    <t>8</t>
  </si>
  <si>
    <t>162701105</t>
  </si>
  <si>
    <t>Vodorovné přemístění do 10000 m výkopku/sypaniny z horniny tř. 1 až 4</t>
  </si>
  <si>
    <t>-767664652</t>
  </si>
  <si>
    <t>31,75</t>
  </si>
  <si>
    <t>9</t>
  </si>
  <si>
    <t>162701109</t>
  </si>
  <si>
    <t>Příplatek k vodorovnému přemístění výkopku/sypaniny z horniny tř. 1 až 4 ZKD 1000 m přes 10000 m</t>
  </si>
  <si>
    <t>-1762128845</t>
  </si>
  <si>
    <t>31,75*10</t>
  </si>
  <si>
    <t>10</t>
  </si>
  <si>
    <t>167101102</t>
  </si>
  <si>
    <t>Nakládání výkopku z hornin tř. 1 až 4 přes 100 m3 - ornice</t>
  </si>
  <si>
    <t>-1905533050</t>
  </si>
  <si>
    <t>11</t>
  </si>
  <si>
    <t>171201201</t>
  </si>
  <si>
    <t>Uložení sypaniny na skládky</t>
  </si>
  <si>
    <t>-2050608945</t>
  </si>
  <si>
    <t>12</t>
  </si>
  <si>
    <t>171201211</t>
  </si>
  <si>
    <t>Poplatek za uložení stavebního odpadu - zeminy a kameniva na skládce</t>
  </si>
  <si>
    <t>t</t>
  </si>
  <si>
    <t>1901869252</t>
  </si>
  <si>
    <t>31,75*1,8</t>
  </si>
  <si>
    <t>13</t>
  </si>
  <si>
    <t>181151311</t>
  </si>
  <si>
    <t>Plošná úprava terénu přes 500 m2 zemina tř 1 až 4 nerovnosti do 100 mm v rovinně a svahu do 1:5</t>
  </si>
  <si>
    <t>-1112993988</t>
  </si>
  <si>
    <t>110</t>
  </si>
  <si>
    <t>14</t>
  </si>
  <si>
    <t>181301103</t>
  </si>
  <si>
    <t>Rozprostření ornice tl vrstvy do 200 mm pl do 500 m2 v rovině nebo ve svahu do 1:5</t>
  </si>
  <si>
    <t>1312468651</t>
  </si>
  <si>
    <t>181411131</t>
  </si>
  <si>
    <t>Založení parkového trávníku výsevem plochy do 1000 m2 v rovině a ve svahu do 1:5</t>
  </si>
  <si>
    <t>-1660381847</t>
  </si>
  <si>
    <t>16</t>
  </si>
  <si>
    <t>M</t>
  </si>
  <si>
    <t>00572410</t>
  </si>
  <si>
    <t>osivo směs travní parková</t>
  </si>
  <si>
    <t>kg</t>
  </si>
  <si>
    <t>-1796413449</t>
  </si>
  <si>
    <t>110/20</t>
  </si>
  <si>
    <t>17</t>
  </si>
  <si>
    <t>181951102</t>
  </si>
  <si>
    <t>Úprava pláně v hornině tř. 1 až 4 se zhutněním</t>
  </si>
  <si>
    <t>1508607575</t>
  </si>
  <si>
    <t>157,85</t>
  </si>
  <si>
    <t>Komunikace pozemní</t>
  </si>
  <si>
    <t>18</t>
  </si>
  <si>
    <t>564851111</t>
  </si>
  <si>
    <t>Podklad ze štěrkodrtě ŠD tl 150 mm</t>
  </si>
  <si>
    <t>893231714</t>
  </si>
  <si>
    <t>"obruba" 166*0,1</t>
  </si>
  <si>
    <t>"vodící proužek" 85*0,25</t>
  </si>
  <si>
    <t>"parkovací stání" 120</t>
  </si>
  <si>
    <t>Součet</t>
  </si>
  <si>
    <t>19</t>
  </si>
  <si>
    <t>564952111</t>
  </si>
  <si>
    <t>Podklad z mechanicky zpevněného kameniva MZK tl 150 mm</t>
  </si>
  <si>
    <t>1363098496</t>
  </si>
  <si>
    <t>20</t>
  </si>
  <si>
    <t>565155111</t>
  </si>
  <si>
    <t>Asfaltový beton vrstva podkladní ACP 16 (obalované kamenivo OKS) tl 70 mm š do 3 m</t>
  </si>
  <si>
    <t>2135026354</t>
  </si>
  <si>
    <t>577144111</t>
  </si>
  <si>
    <t>Asfaltový beton vrstva obrusná ACO 11 (ABS) tř. I tl 50 mm š do 3 m z nemodifikovaného asfaltu</t>
  </si>
  <si>
    <t>813906151</t>
  </si>
  <si>
    <t>22</t>
  </si>
  <si>
    <t>596212212</t>
  </si>
  <si>
    <t>Kladení zámkové dlažby pozemních komunikací tl 80 mm skupiny A pl do 300 m2</t>
  </si>
  <si>
    <t>557383400</t>
  </si>
  <si>
    <t>120</t>
  </si>
  <si>
    <t>23</t>
  </si>
  <si>
    <t>59245020</t>
  </si>
  <si>
    <t>dlažba skladebná betonová 200x100x80mm přírodní</t>
  </si>
  <si>
    <t>1027534009</t>
  </si>
  <si>
    <t>(120-0,8)*1,01</t>
  </si>
  <si>
    <t>24</t>
  </si>
  <si>
    <t>59245005</t>
  </si>
  <si>
    <t>dlažba skladebná betonová 200x100x80mm barevná - červená</t>
  </si>
  <si>
    <t>342267540</t>
  </si>
  <si>
    <t>4*2*0,1*1,01</t>
  </si>
  <si>
    <t>Ostatní konstrukce a práce-bourání</t>
  </si>
  <si>
    <t>25</t>
  </si>
  <si>
    <t>914111111</t>
  </si>
  <si>
    <t>Montáž svislé dopravní značky do velikosti 1 m2 objímkami na sloupek nebo konzolu</t>
  </si>
  <si>
    <t>kus</t>
  </si>
  <si>
    <t>202769735</t>
  </si>
  <si>
    <t>26</t>
  </si>
  <si>
    <t>40445512</t>
  </si>
  <si>
    <t>značka dopravní svislá retroreflexní fólie tř 1 700x500mm - IP11c</t>
  </si>
  <si>
    <t>1039280635</t>
  </si>
  <si>
    <t>27</t>
  </si>
  <si>
    <t>40445519</t>
  </si>
  <si>
    <t>značka dopravní svislá retroreflexní fólie tř 1 500x500mm - E1 - počet 8x</t>
  </si>
  <si>
    <t>-1505691651</t>
  </si>
  <si>
    <t>28</t>
  </si>
  <si>
    <t>914511112</t>
  </si>
  <si>
    <t>Montáž sloupku dopravních značek délky do 3,5 m s betonovým základem a patkou</t>
  </si>
  <si>
    <t>-1432524091</t>
  </si>
  <si>
    <t>29</t>
  </si>
  <si>
    <t>40445230</t>
  </si>
  <si>
    <t>sloupek pro dopravní značku Zn D 60mm v 3,5m</t>
  </si>
  <si>
    <t>-1662016474</t>
  </si>
  <si>
    <t>30</t>
  </si>
  <si>
    <t>40445241</t>
  </si>
  <si>
    <t>patka pro sloupek Al D 60mm</t>
  </si>
  <si>
    <t>1688697748</t>
  </si>
  <si>
    <t>31</t>
  </si>
  <si>
    <t>40445257</t>
  </si>
  <si>
    <t>svorka upínací na sloupek D 60mm</t>
  </si>
  <si>
    <t>1062866529</t>
  </si>
  <si>
    <t>32</t>
  </si>
  <si>
    <t>40445254</t>
  </si>
  <si>
    <t>víčko plastové na sloupek D 60mm</t>
  </si>
  <si>
    <t>1296701059</t>
  </si>
  <si>
    <t>33</t>
  </si>
  <si>
    <t>915000111</t>
  </si>
  <si>
    <t>Přemístění stávající dopravní značky</t>
  </si>
  <si>
    <t>kpl</t>
  </si>
  <si>
    <t>1466952833</t>
  </si>
  <si>
    <t>34</t>
  </si>
  <si>
    <t>915001111</t>
  </si>
  <si>
    <t>Přemístění stávajícího odpadkového koše</t>
  </si>
  <si>
    <t>-715688384</t>
  </si>
  <si>
    <t>35</t>
  </si>
  <si>
    <t>915491211</t>
  </si>
  <si>
    <t>Osazení vodícího proužku z betonových desek do betonového lože tl do 100 mm š proužku 250 mm</t>
  </si>
  <si>
    <t>m</t>
  </si>
  <si>
    <t>1185212845</t>
  </si>
  <si>
    <t>85</t>
  </si>
  <si>
    <t>36</t>
  </si>
  <si>
    <t>59218001</t>
  </si>
  <si>
    <t>krajník betonový silniční 500x250x80mm - barva bílá</t>
  </si>
  <si>
    <t>-2045257494</t>
  </si>
  <si>
    <t>85*1,01</t>
  </si>
  <si>
    <t>37</t>
  </si>
  <si>
    <t>916231213</t>
  </si>
  <si>
    <t>Osazení chodníkového obrubníku betonového stojatého s boční opěrou do lože z betonu prostého</t>
  </si>
  <si>
    <t>1788459363</t>
  </si>
  <si>
    <t>166</t>
  </si>
  <si>
    <t>38</t>
  </si>
  <si>
    <t>59217017</t>
  </si>
  <si>
    <t>obrubník betonový 1000x100x250mm</t>
  </si>
  <si>
    <t>-289937225</t>
  </si>
  <si>
    <t>166*1,01</t>
  </si>
  <si>
    <t>39</t>
  </si>
  <si>
    <t>916991121</t>
  </si>
  <si>
    <t>Lože pod obrubníky, krajníky nebo obruby z dlažebních kostek z betonu prostého C16/20 XF1</t>
  </si>
  <si>
    <t>-1190515009</t>
  </si>
  <si>
    <t>85*0,035+166*0,04</t>
  </si>
  <si>
    <t>40</t>
  </si>
  <si>
    <t>919112233</t>
  </si>
  <si>
    <t>Řezání spár pro vytvoření komůrky š 20 mm hl 40 mm pro těsnící zálivku v živičném krytu</t>
  </si>
  <si>
    <t>230670544</t>
  </si>
  <si>
    <t>41</t>
  </si>
  <si>
    <t>919122132</t>
  </si>
  <si>
    <t>Těsnění spár zálivkou za tepla pro komůrky š 20 mm hl 40 mm s těsnicím profilem</t>
  </si>
  <si>
    <t>2128902400</t>
  </si>
  <si>
    <t>42</t>
  </si>
  <si>
    <t>919735113</t>
  </si>
  <si>
    <t>Řezání stávajícího živičného krytu hl do 150 mm</t>
  </si>
  <si>
    <t>-287231542</t>
  </si>
  <si>
    <t>997</t>
  </si>
  <si>
    <t>Přesun sutě</t>
  </si>
  <si>
    <t>43</t>
  </si>
  <si>
    <t>997221561</t>
  </si>
  <si>
    <t>Vodorovná doprava suti z kusových materiálů do 1 km</t>
  </si>
  <si>
    <t>2099311253</t>
  </si>
  <si>
    <t>44</t>
  </si>
  <si>
    <t>997221569</t>
  </si>
  <si>
    <t>Příplatek ZKD 1 km u vodorovné dopravy suti z kusových materiálů</t>
  </si>
  <si>
    <t>539127715</t>
  </si>
  <si>
    <t>2,686*9</t>
  </si>
  <si>
    <t>45</t>
  </si>
  <si>
    <t>997221845</t>
  </si>
  <si>
    <t>Poplatek za uložení na skládce (skládkovné) odpadu asfaltového bez dehtu kód odpadu 170 302</t>
  </si>
  <si>
    <t>444003911</t>
  </si>
  <si>
    <t>998</t>
  </si>
  <si>
    <t>Přesun hmot</t>
  </si>
  <si>
    <t>46</t>
  </si>
  <si>
    <t>998225111</t>
  </si>
  <si>
    <t>Přesun hmot pro pozemní komunikace s krytem z kamene, monolitickým betonovým nebo živičným</t>
  </si>
  <si>
    <t>1131163283</t>
  </si>
  <si>
    <t>OST</t>
  </si>
  <si>
    <t>VRN</t>
  </si>
  <si>
    <t>47</t>
  </si>
  <si>
    <t>99911</t>
  </si>
  <si>
    <t>Vytyčení inženýrských sítí</t>
  </si>
  <si>
    <t>512</t>
  </si>
  <si>
    <t>784893620</t>
  </si>
  <si>
    <t>48</t>
  </si>
  <si>
    <t>99921</t>
  </si>
  <si>
    <t>Přechodné dopravní opatření - DIO během výstavby</t>
  </si>
  <si>
    <t>1274879357</t>
  </si>
  <si>
    <t>49</t>
  </si>
  <si>
    <t>99931</t>
  </si>
  <si>
    <t>Zařízení staveniště</t>
  </si>
  <si>
    <t>-829136796</t>
  </si>
  <si>
    <t>50</t>
  </si>
  <si>
    <t>99941</t>
  </si>
  <si>
    <t>Geodetické práce - před zahájením stavby</t>
  </si>
  <si>
    <t>1959533658</t>
  </si>
  <si>
    <t>51</t>
  </si>
  <si>
    <t>99942</t>
  </si>
  <si>
    <t>Geodetické práce - v průběhu stavby</t>
  </si>
  <si>
    <t>-1830348443</t>
  </si>
  <si>
    <t>52</t>
  </si>
  <si>
    <t>99943</t>
  </si>
  <si>
    <t>Geodetické práce - po dokončení - geodetická dokumentace skutečného provedení, geodetické zaměření</t>
  </si>
  <si>
    <t>1644346493</t>
  </si>
  <si>
    <t>53</t>
  </si>
  <si>
    <t>99951</t>
  </si>
  <si>
    <t>Zkoušky hutnění pláně - statická zkouška</t>
  </si>
  <si>
    <t>ks</t>
  </si>
  <si>
    <t>-864839490</t>
  </si>
  <si>
    <t>54</t>
  </si>
  <si>
    <t>99961</t>
  </si>
  <si>
    <t>Zajištění všech zkoušek a dokladů k řádnému předání stavby</t>
  </si>
  <si>
    <t>1480941132</t>
  </si>
  <si>
    <t>55</t>
  </si>
  <si>
    <t>99971</t>
  </si>
  <si>
    <t>Fotodokumentace vč. zprávy o průběhu provádění díla</t>
  </si>
  <si>
    <t>1384856201</t>
  </si>
  <si>
    <t>56</t>
  </si>
  <si>
    <t>99981</t>
  </si>
  <si>
    <t>Dokumentace skutečného provedení díla</t>
  </si>
  <si>
    <t>825859508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</si>
</sst>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23" fillId="0" borderId="0" xfId="0" applyNumberFormat="1" applyFont="1" applyAlignment="1" applyProtection="1"/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hidden="1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5" hidden="1" customWidth="1"/>
    <col min="51" max="51" width="25" hidden="1" customWidth="1"/>
    <col min="52" max="52" width="21.67" hidden="1" customWidth="1"/>
    <col min="53" max="53" width="19.17" hidden="1" customWidth="1"/>
    <col min="54" max="54" width="25" hidden="1" customWidth="1"/>
    <col min="55" max="55" width="21.6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ht="36.96" customHeight="1">
      <c r="AR2"/>
      <c r="BS2" s="15" t="s">
        <v>6</v>
      </c>
      <c r="BT2" s="15" t="s">
        <v>7</v>
      </c>
    </row>
    <row r="3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ht="18.48" customHeight="1">
      <c r="B11" s="19"/>
      <c r="C11" s="20"/>
      <c r="D11" s="20"/>
      <c r="E11" s="25" t="s">
        <v>21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26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ht="12" customHeight="1">
      <c r="B13" s="19"/>
      <c r="C13" s="20"/>
      <c r="D13" s="30" t="s">
        <v>27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28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28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26</v>
      </c>
      <c r="AL14" s="20"/>
      <c r="AM14" s="20"/>
      <c r="AN14" s="32" t="s">
        <v>28</v>
      </c>
      <c r="AO14" s="20"/>
      <c r="AP14" s="20"/>
      <c r="AQ14" s="20"/>
      <c r="AR14" s="18"/>
      <c r="BE14" s="29"/>
      <c r="BS14" s="15" t="s">
        <v>6</v>
      </c>
    </row>
    <row r="15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ht="12" customHeight="1">
      <c r="B16" s="19"/>
      <c r="C16" s="20"/>
      <c r="D16" s="30" t="s">
        <v>29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ht="18.48" customHeight="1">
      <c r="B17" s="19"/>
      <c r="C17" s="20"/>
      <c r="D17" s="20"/>
      <c r="E17" s="25" t="s">
        <v>21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26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30</v>
      </c>
    </row>
    <row r="18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ht="12" customHeight="1">
      <c r="B19" s="19"/>
      <c r="C19" s="20"/>
      <c r="D19" s="30" t="s">
        <v>31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ht="18.48" customHeight="1">
      <c r="B20" s="19"/>
      <c r="C20" s="20"/>
      <c r="D20" s="20"/>
      <c r="E20" s="25" t="s">
        <v>21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26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30</v>
      </c>
    </row>
    <row r="2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ht="12" customHeight="1">
      <c r="B22" s="19"/>
      <c r="C22" s="20"/>
      <c r="D22" s="30" t="s">
        <v>32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1" customFormat="1" ht="25.92" customHeight="1">
      <c r="B26" s="36"/>
      <c r="C26" s="37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9"/>
    </row>
    <row r="27" s="1" customFormat="1" ht="6.96" customHeight="1"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9"/>
    </row>
    <row r="28" s="1" customFormat="1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41"/>
      <c r="BE28" s="29"/>
    </row>
    <row r="29" s="2" customFormat="1" ht="14.4" customHeight="1">
      <c r="B29" s="43"/>
      <c r="C29" s="44"/>
      <c r="D29" s="30" t="s">
        <v>37</v>
      </c>
      <c r="E29" s="44"/>
      <c r="F29" s="30" t="s">
        <v>38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2" customFormat="1" ht="14.4" customHeight="1">
      <c r="B30" s="43"/>
      <c r="C30" s="44"/>
      <c r="D30" s="44"/>
      <c r="E30" s="44"/>
      <c r="F30" s="30" t="s">
        <v>39</v>
      </c>
      <c r="G30" s="44"/>
      <c r="H30" s="44"/>
      <c r="I30" s="44"/>
      <c r="J30" s="44"/>
      <c r="K30" s="44"/>
      <c r="L30" s="45">
        <v>0.14999999999999999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2" customFormat="1" ht="14.4" customHeight="1">
      <c r="B31" s="43"/>
      <c r="C31" s="44"/>
      <c r="D31" s="44"/>
      <c r="E31" s="44"/>
      <c r="F31" s="30" t="s">
        <v>40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2" customFormat="1" ht="14.4" customHeight="1">
      <c r="B32" s="43"/>
      <c r="C32" s="44"/>
      <c r="D32" s="44"/>
      <c r="E32" s="44"/>
      <c r="F32" s="30" t="s">
        <v>41</v>
      </c>
      <c r="G32" s="44"/>
      <c r="H32" s="44"/>
      <c r="I32" s="44"/>
      <c r="J32" s="44"/>
      <c r="K32" s="44"/>
      <c r="L32" s="45">
        <v>0.14999999999999999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2" customFormat="1" ht="14.4" customHeight="1">
      <c r="B33" s="43"/>
      <c r="C33" s="44"/>
      <c r="D33" s="44"/>
      <c r="E33" s="44"/>
      <c r="F33" s="30" t="s">
        <v>42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1" customFormat="1" ht="6.96" customHeight="1"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9"/>
    </row>
    <row r="35" s="1" customFormat="1" ht="25.92" customHeight="1">
      <c r="B35" s="36"/>
      <c r="C35" s="49"/>
      <c r="D35" s="50" t="s">
        <v>43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44</v>
      </c>
      <c r="U35" s="51"/>
      <c r="V35" s="51"/>
      <c r="W35" s="51"/>
      <c r="X35" s="53" t="s">
        <v>45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</row>
    <row r="36" s="1" customFormat="1" ht="6.96" customHeight="1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</row>
    <row r="37" s="1" customFormat="1" ht="14.4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</row>
    <row r="38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1" customFormat="1" ht="14.4" customHeight="1">
      <c r="B49" s="36"/>
      <c r="C49" s="37"/>
      <c r="D49" s="56" t="s">
        <v>46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47</v>
      </c>
      <c r="AI49" s="57"/>
      <c r="AJ49" s="57"/>
      <c r="AK49" s="57"/>
      <c r="AL49" s="57"/>
      <c r="AM49" s="57"/>
      <c r="AN49" s="57"/>
      <c r="AO49" s="57"/>
      <c r="AP49" s="37"/>
      <c r="AQ49" s="37"/>
      <c r="AR49" s="4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1" customFormat="1">
      <c r="B60" s="36"/>
      <c r="C60" s="37"/>
      <c r="D60" s="58" t="s">
        <v>48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8" t="s">
        <v>49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8" t="s">
        <v>48</v>
      </c>
      <c r="AI60" s="39"/>
      <c r="AJ60" s="39"/>
      <c r="AK60" s="39"/>
      <c r="AL60" s="39"/>
      <c r="AM60" s="58" t="s">
        <v>49</v>
      </c>
      <c r="AN60" s="39"/>
      <c r="AO60" s="39"/>
      <c r="AP60" s="37"/>
      <c r="AQ60" s="37"/>
      <c r="AR60" s="41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1" customFormat="1">
      <c r="B64" s="36"/>
      <c r="C64" s="37"/>
      <c r="D64" s="56" t="s">
        <v>50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6" t="s">
        <v>51</v>
      </c>
      <c r="AI64" s="57"/>
      <c r="AJ64" s="57"/>
      <c r="AK64" s="57"/>
      <c r="AL64" s="57"/>
      <c r="AM64" s="57"/>
      <c r="AN64" s="57"/>
      <c r="AO64" s="57"/>
      <c r="AP64" s="37"/>
      <c r="AQ64" s="37"/>
      <c r="AR64" s="41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1" customFormat="1">
      <c r="B75" s="36"/>
      <c r="C75" s="37"/>
      <c r="D75" s="58" t="s">
        <v>48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8" t="s">
        <v>49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8" t="s">
        <v>48</v>
      </c>
      <c r="AI75" s="39"/>
      <c r="AJ75" s="39"/>
      <c r="AK75" s="39"/>
      <c r="AL75" s="39"/>
      <c r="AM75" s="58" t="s">
        <v>49</v>
      </c>
      <c r="AN75" s="39"/>
      <c r="AO75" s="39"/>
      <c r="AP75" s="37"/>
      <c r="AQ75" s="37"/>
      <c r="AR75" s="41"/>
    </row>
    <row r="76" s="1" customFormat="1"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</row>
    <row r="77" s="1" customFormat="1" ht="6.96" customHeight="1"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41"/>
    </row>
    <row r="81" s="1" customFormat="1" ht="6.96" customHeight="1"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41"/>
    </row>
    <row r="82" s="1" customFormat="1" ht="24.96" customHeight="1">
      <c r="B82" s="36"/>
      <c r="C82" s="21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</row>
    <row r="83" s="1" customFormat="1" ht="6.96" customHeight="1"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</row>
    <row r="84" s="3" customFormat="1" ht="12" customHeight="1">
      <c r="B84" s="63"/>
      <c r="C84" s="30" t="s">
        <v>13</v>
      </c>
      <c r="D84" s="64"/>
      <c r="E84" s="64"/>
      <c r="F84" s="64"/>
      <c r="G84" s="64"/>
      <c r="H84" s="64"/>
      <c r="I84" s="64"/>
      <c r="J84" s="64"/>
      <c r="K84" s="64"/>
      <c r="L84" s="64" t="str">
        <f>K5</f>
        <v>OUBUDIMERICE</v>
      </c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5"/>
    </row>
    <row r="85" s="4" customFormat="1" ht="36.96" customHeight="1">
      <c r="B85" s="66"/>
      <c r="C85" s="67" t="s">
        <v>16</v>
      </c>
      <c r="D85" s="68"/>
      <c r="E85" s="68"/>
      <c r="F85" s="68"/>
      <c r="G85" s="68"/>
      <c r="H85" s="68"/>
      <c r="I85" s="68"/>
      <c r="J85" s="68"/>
      <c r="K85" s="68"/>
      <c r="L85" s="69" t="str">
        <f>K6</f>
        <v>Zřízení parkovacích míst v obci Budiměřice</v>
      </c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70"/>
    </row>
    <row r="86" s="1" customFormat="1" ht="6.96" customHeight="1"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</row>
    <row r="87" s="1" customFormat="1" ht="12" customHeight="1"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71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72" t="str">
        <f>IF(AN8= "","",AN8)</f>
        <v>13. 5. 2019</v>
      </c>
      <c r="AN87" s="72"/>
      <c r="AO87" s="37"/>
      <c r="AP87" s="37"/>
      <c r="AQ87" s="37"/>
      <c r="AR87" s="41"/>
    </row>
    <row r="88" s="1" customFormat="1" ht="6.96" customHeight="1"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</row>
    <row r="89" s="1" customFormat="1" ht="15.15" customHeight="1"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29</v>
      </c>
      <c r="AJ89" s="37"/>
      <c r="AK89" s="37"/>
      <c r="AL89" s="37"/>
      <c r="AM89" s="73" t="str">
        <f>IF(E17="","",E17)</f>
        <v xml:space="preserve"> </v>
      </c>
      <c r="AN89" s="64"/>
      <c r="AO89" s="64"/>
      <c r="AP89" s="64"/>
      <c r="AQ89" s="37"/>
      <c r="AR89" s="41"/>
      <c r="AS89" s="74" t="s">
        <v>53</v>
      </c>
      <c r="AT89" s="75"/>
      <c r="AU89" s="76"/>
      <c r="AV89" s="76"/>
      <c r="AW89" s="76"/>
      <c r="AX89" s="76"/>
      <c r="AY89" s="76"/>
      <c r="AZ89" s="76"/>
      <c r="BA89" s="76"/>
      <c r="BB89" s="76"/>
      <c r="BC89" s="76"/>
      <c r="BD89" s="77"/>
    </row>
    <row r="90" s="1" customFormat="1" ht="15.15" customHeight="1">
      <c r="B90" s="36"/>
      <c r="C90" s="30" t="s">
        <v>27</v>
      </c>
      <c r="D90" s="37"/>
      <c r="E90" s="37"/>
      <c r="F90" s="37"/>
      <c r="G90" s="37"/>
      <c r="H90" s="37"/>
      <c r="I90" s="37"/>
      <c r="J90" s="37"/>
      <c r="K90" s="37"/>
      <c r="L90" s="6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31</v>
      </c>
      <c r="AJ90" s="37"/>
      <c r="AK90" s="37"/>
      <c r="AL90" s="37"/>
      <c r="AM90" s="73" t="str">
        <f>IF(E20="","",E20)</f>
        <v xml:space="preserve"> </v>
      </c>
      <c r="AN90" s="64"/>
      <c r="AO90" s="64"/>
      <c r="AP90" s="64"/>
      <c r="AQ90" s="37"/>
      <c r="AR90" s="41"/>
      <c r="AS90" s="78"/>
      <c r="AT90" s="79"/>
      <c r="AU90" s="80"/>
      <c r="AV90" s="80"/>
      <c r="AW90" s="80"/>
      <c r="AX90" s="80"/>
      <c r="AY90" s="80"/>
      <c r="AZ90" s="80"/>
      <c r="BA90" s="80"/>
      <c r="BB90" s="80"/>
      <c r="BC90" s="80"/>
      <c r="BD90" s="81"/>
    </row>
    <row r="91" s="1" customFormat="1" ht="10.8" customHeight="1"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2"/>
      <c r="AT91" s="83"/>
      <c r="AU91" s="84"/>
      <c r="AV91" s="84"/>
      <c r="AW91" s="84"/>
      <c r="AX91" s="84"/>
      <c r="AY91" s="84"/>
      <c r="AZ91" s="84"/>
      <c r="BA91" s="84"/>
      <c r="BB91" s="84"/>
      <c r="BC91" s="84"/>
      <c r="BD91" s="85"/>
    </row>
    <row r="92" s="1" customFormat="1" ht="29.28" customHeight="1">
      <c r="B92" s="36"/>
      <c r="C92" s="86" t="s">
        <v>54</v>
      </c>
      <c r="D92" s="87"/>
      <c r="E92" s="87"/>
      <c r="F92" s="87"/>
      <c r="G92" s="87"/>
      <c r="H92" s="88"/>
      <c r="I92" s="89" t="s">
        <v>55</v>
      </c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90" t="s">
        <v>56</v>
      </c>
      <c r="AH92" s="87"/>
      <c r="AI92" s="87"/>
      <c r="AJ92" s="87"/>
      <c r="AK92" s="87"/>
      <c r="AL92" s="87"/>
      <c r="AM92" s="87"/>
      <c r="AN92" s="89" t="s">
        <v>57</v>
      </c>
      <c r="AO92" s="87"/>
      <c r="AP92" s="91"/>
      <c r="AQ92" s="92" t="s">
        <v>58</v>
      </c>
      <c r="AR92" s="41"/>
      <c r="AS92" s="93" t="s">
        <v>59</v>
      </c>
      <c r="AT92" s="94" t="s">
        <v>60</v>
      </c>
      <c r="AU92" s="94" t="s">
        <v>61</v>
      </c>
      <c r="AV92" s="94" t="s">
        <v>62</v>
      </c>
      <c r="AW92" s="94" t="s">
        <v>63</v>
      </c>
      <c r="AX92" s="94" t="s">
        <v>64</v>
      </c>
      <c r="AY92" s="94" t="s">
        <v>65</v>
      </c>
      <c r="AZ92" s="94" t="s">
        <v>66</v>
      </c>
      <c r="BA92" s="94" t="s">
        <v>67</v>
      </c>
      <c r="BB92" s="94" t="s">
        <v>68</v>
      </c>
      <c r="BC92" s="94" t="s">
        <v>69</v>
      </c>
      <c r="BD92" s="95" t="s">
        <v>70</v>
      </c>
    </row>
    <row r="93" s="1" customFormat="1" ht="10.8" customHeight="1"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96"/>
      <c r="AT93" s="97"/>
      <c r="AU93" s="97"/>
      <c r="AV93" s="97"/>
      <c r="AW93" s="97"/>
      <c r="AX93" s="97"/>
      <c r="AY93" s="97"/>
      <c r="AZ93" s="97"/>
      <c r="BA93" s="97"/>
      <c r="BB93" s="97"/>
      <c r="BC93" s="97"/>
      <c r="BD93" s="98"/>
    </row>
    <row r="94" s="5" customFormat="1" ht="32.4" customHeight="1">
      <c r="B94" s="99"/>
      <c r="C94" s="100" t="s">
        <v>71</v>
      </c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2">
        <f>ROUND(AG95,2)</f>
        <v>0</v>
      </c>
      <c r="AH94" s="102"/>
      <c r="AI94" s="102"/>
      <c r="AJ94" s="102"/>
      <c r="AK94" s="102"/>
      <c r="AL94" s="102"/>
      <c r="AM94" s="102"/>
      <c r="AN94" s="103">
        <f>SUM(AG94,AT94)</f>
        <v>0</v>
      </c>
      <c r="AO94" s="103"/>
      <c r="AP94" s="103"/>
      <c r="AQ94" s="104" t="s">
        <v>1</v>
      </c>
      <c r="AR94" s="105"/>
      <c r="AS94" s="106">
        <f>ROUND(AS95,2)</f>
        <v>0</v>
      </c>
      <c r="AT94" s="107">
        <f>ROUND(SUM(AV94:AW94),2)</f>
        <v>0</v>
      </c>
      <c r="AU94" s="108">
        <f>ROUND(AU95,5)</f>
        <v>0</v>
      </c>
      <c r="AV94" s="107">
        <f>ROUND(AZ94*L29,2)</f>
        <v>0</v>
      </c>
      <c r="AW94" s="107">
        <f>ROUND(BA94*L30,2)</f>
        <v>0</v>
      </c>
      <c r="AX94" s="107">
        <f>ROUND(BB94*L29,2)</f>
        <v>0</v>
      </c>
      <c r="AY94" s="107">
        <f>ROUND(BC94*L30,2)</f>
        <v>0</v>
      </c>
      <c r="AZ94" s="107">
        <f>ROUND(AZ95,2)</f>
        <v>0</v>
      </c>
      <c r="BA94" s="107">
        <f>ROUND(BA95,2)</f>
        <v>0</v>
      </c>
      <c r="BB94" s="107">
        <f>ROUND(BB95,2)</f>
        <v>0</v>
      </c>
      <c r="BC94" s="107">
        <f>ROUND(BC95,2)</f>
        <v>0</v>
      </c>
      <c r="BD94" s="109">
        <f>ROUND(BD95,2)</f>
        <v>0</v>
      </c>
      <c r="BS94" s="110" t="s">
        <v>72</v>
      </c>
      <c r="BT94" s="110" t="s">
        <v>73</v>
      </c>
      <c r="BU94" s="111" t="s">
        <v>74</v>
      </c>
      <c r="BV94" s="110" t="s">
        <v>75</v>
      </c>
      <c r="BW94" s="110" t="s">
        <v>5</v>
      </c>
      <c r="BX94" s="110" t="s">
        <v>76</v>
      </c>
      <c r="CL94" s="110" t="s">
        <v>1</v>
      </c>
    </row>
    <row r="95" s="6" customFormat="1" ht="16.5" customHeight="1">
      <c r="A95" s="112" t="s">
        <v>77</v>
      </c>
      <c r="B95" s="113"/>
      <c r="C95" s="114"/>
      <c r="D95" s="115" t="s">
        <v>78</v>
      </c>
      <c r="E95" s="115"/>
      <c r="F95" s="115"/>
      <c r="G95" s="115"/>
      <c r="H95" s="115"/>
      <c r="I95" s="116"/>
      <c r="J95" s="115" t="s">
        <v>79</v>
      </c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7">
        <f>'1 - parkovací stání'!J30</f>
        <v>0</v>
      </c>
      <c r="AH95" s="116"/>
      <c r="AI95" s="116"/>
      <c r="AJ95" s="116"/>
      <c r="AK95" s="116"/>
      <c r="AL95" s="116"/>
      <c r="AM95" s="116"/>
      <c r="AN95" s="117">
        <f>SUM(AG95,AT95)</f>
        <v>0</v>
      </c>
      <c r="AO95" s="116"/>
      <c r="AP95" s="116"/>
      <c r="AQ95" s="118" t="s">
        <v>80</v>
      </c>
      <c r="AR95" s="119"/>
      <c r="AS95" s="120">
        <v>0</v>
      </c>
      <c r="AT95" s="121">
        <f>ROUND(SUM(AV95:AW95),2)</f>
        <v>0</v>
      </c>
      <c r="AU95" s="122">
        <f>'1 - parkovací stání'!P123</f>
        <v>0</v>
      </c>
      <c r="AV95" s="121">
        <f>'1 - parkovací stání'!J33</f>
        <v>0</v>
      </c>
      <c r="AW95" s="121">
        <f>'1 - parkovací stání'!J34</f>
        <v>0</v>
      </c>
      <c r="AX95" s="121">
        <f>'1 - parkovací stání'!J35</f>
        <v>0</v>
      </c>
      <c r="AY95" s="121">
        <f>'1 - parkovací stání'!J36</f>
        <v>0</v>
      </c>
      <c r="AZ95" s="121">
        <f>'1 - parkovací stání'!F33</f>
        <v>0</v>
      </c>
      <c r="BA95" s="121">
        <f>'1 - parkovací stání'!F34</f>
        <v>0</v>
      </c>
      <c r="BB95" s="121">
        <f>'1 - parkovací stání'!F35</f>
        <v>0</v>
      </c>
      <c r="BC95" s="121">
        <f>'1 - parkovací stání'!F36</f>
        <v>0</v>
      </c>
      <c r="BD95" s="123">
        <f>'1 - parkovací stání'!F37</f>
        <v>0</v>
      </c>
      <c r="BT95" s="124" t="s">
        <v>78</v>
      </c>
      <c r="BV95" s="124" t="s">
        <v>75</v>
      </c>
      <c r="BW95" s="124" t="s">
        <v>81</v>
      </c>
      <c r="BX95" s="124" t="s">
        <v>5</v>
      </c>
      <c r="CL95" s="124" t="s">
        <v>1</v>
      </c>
      <c r="CM95" s="124" t="s">
        <v>82</v>
      </c>
    </row>
    <row r="96" s="1" customFormat="1" ht="30" customHeight="1"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</row>
    <row r="97" s="1" customFormat="1" ht="6.96" customHeight="1">
      <c r="B97" s="59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41"/>
    </row>
  </sheetData>
  <sheetProtection sheet="1" formatColumns="0" formatRows="0" objects="1" scenarios="1" spinCount="100000" saltValue="XU46zIKnCe1ffYbBO4WbSa4Cki5XvyCckf1y/gYEFXWOrEhja7MIwejLQM942Wg112oh1oDTFUO2O1LSB+FAAQ==" hashValue="/e7u92ZaAbTDZqFcLp0Mobm6A/HXSzATGUe9inCLfd4f882KKqCwzUCU8TSn6mE7TgjCLas8ZubaoU95v3Oh6w==" algorithmName="SHA-512" password="CC35"/>
  <mergeCells count="42"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M90:AP90"/>
    <mergeCell ref="L85:AO85"/>
    <mergeCell ref="AM87:AN87"/>
    <mergeCell ref="AM89:AP89"/>
    <mergeCell ref="AS89:AT91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</mergeCells>
  <hyperlinks>
    <hyperlink ref="A95" location="'1 - parkovací stá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5" customWidth="1"/>
    <col min="10" max="10" width="20.17" customWidth="1"/>
    <col min="11" max="11" width="20.17" hidden="1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5" t="s">
        <v>81</v>
      </c>
    </row>
    <row r="3" ht="6.96" customHeight="1">
      <c r="B3" s="126"/>
      <c r="C3" s="127"/>
      <c r="D3" s="127"/>
      <c r="E3" s="127"/>
      <c r="F3" s="127"/>
      <c r="G3" s="127"/>
      <c r="H3" s="127"/>
      <c r="I3" s="128"/>
      <c r="J3" s="127"/>
      <c r="K3" s="127"/>
      <c r="L3" s="18"/>
      <c r="AT3" s="15" t="s">
        <v>82</v>
      </c>
    </row>
    <row r="4" ht="24.96" customHeight="1">
      <c r="B4" s="18"/>
      <c r="D4" s="129" t="s">
        <v>83</v>
      </c>
      <c r="L4" s="18"/>
      <c r="M4" s="130" t="s">
        <v>10</v>
      </c>
      <c r="AT4" s="15" t="s">
        <v>4</v>
      </c>
    </row>
    <row r="5" ht="6.96" customHeight="1">
      <c r="B5" s="18"/>
      <c r="L5" s="18"/>
    </row>
    <row r="6" ht="12" customHeight="1">
      <c r="B6" s="18"/>
      <c r="D6" s="131" t="s">
        <v>16</v>
      </c>
      <c r="L6" s="18"/>
    </row>
    <row r="7" ht="16.5" customHeight="1">
      <c r="B7" s="18"/>
      <c r="E7" s="132" t="str">
        <f>'Rekapitulace stavby'!K6</f>
        <v>Zřízení parkovacích míst v obci Budiměřice</v>
      </c>
      <c r="F7" s="131"/>
      <c r="G7" s="131"/>
      <c r="H7" s="131"/>
      <c r="L7" s="18"/>
    </row>
    <row r="8" s="1" customFormat="1" ht="12" customHeight="1">
      <c r="B8" s="41"/>
      <c r="D8" s="131" t="s">
        <v>84</v>
      </c>
      <c r="I8" s="133"/>
      <c r="L8" s="41"/>
    </row>
    <row r="9" s="1" customFormat="1" ht="36.96" customHeight="1">
      <c r="B9" s="41"/>
      <c r="E9" s="134" t="s">
        <v>85</v>
      </c>
      <c r="F9" s="1"/>
      <c r="G9" s="1"/>
      <c r="H9" s="1"/>
      <c r="I9" s="133"/>
      <c r="L9" s="41"/>
    </row>
    <row r="10" s="1" customFormat="1">
      <c r="B10" s="41"/>
      <c r="I10" s="133"/>
      <c r="L10" s="41"/>
    </row>
    <row r="11" s="1" customFormat="1" ht="12" customHeight="1">
      <c r="B11" s="41"/>
      <c r="D11" s="131" t="s">
        <v>18</v>
      </c>
      <c r="F11" s="135" t="s">
        <v>1</v>
      </c>
      <c r="I11" s="136" t="s">
        <v>19</v>
      </c>
      <c r="J11" s="135" t="s">
        <v>1</v>
      </c>
      <c r="L11" s="41"/>
    </row>
    <row r="12" s="1" customFormat="1" ht="12" customHeight="1">
      <c r="B12" s="41"/>
      <c r="D12" s="131" t="s">
        <v>20</v>
      </c>
      <c r="F12" s="135" t="s">
        <v>21</v>
      </c>
      <c r="I12" s="136" t="s">
        <v>22</v>
      </c>
      <c r="J12" s="137" t="str">
        <f>'Rekapitulace stavby'!AN8</f>
        <v>13. 5. 2019</v>
      </c>
      <c r="L12" s="41"/>
    </row>
    <row r="13" s="1" customFormat="1" ht="10.8" customHeight="1">
      <c r="B13" s="41"/>
      <c r="I13" s="133"/>
      <c r="L13" s="41"/>
    </row>
    <row r="14" s="1" customFormat="1" ht="12" customHeight="1">
      <c r="B14" s="41"/>
      <c r="D14" s="131" t="s">
        <v>24</v>
      </c>
      <c r="I14" s="136" t="s">
        <v>25</v>
      </c>
      <c r="J14" s="135" t="str">
        <f>IF('Rekapitulace stavby'!AN10="","",'Rekapitulace stavby'!AN10)</f>
        <v/>
      </c>
      <c r="L14" s="41"/>
    </row>
    <row r="15" s="1" customFormat="1" ht="18" customHeight="1">
      <c r="B15" s="41"/>
      <c r="E15" s="135" t="str">
        <f>IF('Rekapitulace stavby'!E11="","",'Rekapitulace stavby'!E11)</f>
        <v xml:space="preserve"> </v>
      </c>
      <c r="I15" s="136" t="s">
        <v>26</v>
      </c>
      <c r="J15" s="135" t="str">
        <f>IF('Rekapitulace stavby'!AN11="","",'Rekapitulace stavby'!AN11)</f>
        <v/>
      </c>
      <c r="L15" s="41"/>
    </row>
    <row r="16" s="1" customFormat="1" ht="6.96" customHeight="1">
      <c r="B16" s="41"/>
      <c r="I16" s="133"/>
      <c r="L16" s="41"/>
    </row>
    <row r="17" s="1" customFormat="1" ht="12" customHeight="1">
      <c r="B17" s="41"/>
      <c r="D17" s="131" t="s">
        <v>27</v>
      </c>
      <c r="I17" s="136" t="s">
        <v>25</v>
      </c>
      <c r="J17" s="31" t="str">
        <f>'Rekapitulace stavby'!AN13</f>
        <v>Vyplň údaj</v>
      </c>
      <c r="L17" s="41"/>
    </row>
    <row r="18" s="1" customFormat="1" ht="18" customHeight="1">
      <c r="B18" s="41"/>
      <c r="E18" s="31" t="str">
        <f>'Rekapitulace stavby'!E14</f>
        <v>Vyplň údaj</v>
      </c>
      <c r="F18" s="135"/>
      <c r="G18" s="135"/>
      <c r="H18" s="135"/>
      <c r="I18" s="136" t="s">
        <v>26</v>
      </c>
      <c r="J18" s="31" t="str">
        <f>'Rekapitulace stavby'!AN14</f>
        <v>Vyplň údaj</v>
      </c>
      <c r="L18" s="41"/>
    </row>
    <row r="19" s="1" customFormat="1" ht="6.96" customHeight="1">
      <c r="B19" s="41"/>
      <c r="I19" s="133"/>
      <c r="L19" s="41"/>
    </row>
    <row r="20" s="1" customFormat="1" ht="12" customHeight="1">
      <c r="B20" s="41"/>
      <c r="D20" s="131" t="s">
        <v>29</v>
      </c>
      <c r="I20" s="136" t="s">
        <v>25</v>
      </c>
      <c r="J20" s="135" t="str">
        <f>IF('Rekapitulace stavby'!AN16="","",'Rekapitulace stavby'!AN16)</f>
        <v/>
      </c>
      <c r="L20" s="41"/>
    </row>
    <row r="21" s="1" customFormat="1" ht="18" customHeight="1">
      <c r="B21" s="41"/>
      <c r="E21" s="135" t="str">
        <f>IF('Rekapitulace stavby'!E17="","",'Rekapitulace stavby'!E17)</f>
        <v xml:space="preserve"> </v>
      </c>
      <c r="I21" s="136" t="s">
        <v>26</v>
      </c>
      <c r="J21" s="135" t="str">
        <f>IF('Rekapitulace stavby'!AN17="","",'Rekapitulace stavby'!AN17)</f>
        <v/>
      </c>
      <c r="L21" s="41"/>
    </row>
    <row r="22" s="1" customFormat="1" ht="6.96" customHeight="1">
      <c r="B22" s="41"/>
      <c r="I22" s="133"/>
      <c r="L22" s="41"/>
    </row>
    <row r="23" s="1" customFormat="1" ht="12" customHeight="1">
      <c r="B23" s="41"/>
      <c r="D23" s="131" t="s">
        <v>31</v>
      </c>
      <c r="I23" s="136" t="s">
        <v>25</v>
      </c>
      <c r="J23" s="135" t="str">
        <f>IF('Rekapitulace stavby'!AN19="","",'Rekapitulace stavby'!AN19)</f>
        <v/>
      </c>
      <c r="L23" s="41"/>
    </row>
    <row r="24" s="1" customFormat="1" ht="18" customHeight="1">
      <c r="B24" s="41"/>
      <c r="E24" s="135" t="str">
        <f>IF('Rekapitulace stavby'!E20="","",'Rekapitulace stavby'!E20)</f>
        <v xml:space="preserve"> </v>
      </c>
      <c r="I24" s="136" t="s">
        <v>26</v>
      </c>
      <c r="J24" s="135" t="str">
        <f>IF('Rekapitulace stavby'!AN20="","",'Rekapitulace stavby'!AN20)</f>
        <v/>
      </c>
      <c r="L24" s="41"/>
    </row>
    <row r="25" s="1" customFormat="1" ht="6.96" customHeight="1">
      <c r="B25" s="41"/>
      <c r="I25" s="133"/>
      <c r="L25" s="41"/>
    </row>
    <row r="26" s="1" customFormat="1" ht="12" customHeight="1">
      <c r="B26" s="41"/>
      <c r="D26" s="131" t="s">
        <v>32</v>
      </c>
      <c r="I26" s="133"/>
      <c r="L26" s="41"/>
    </row>
    <row r="27" s="7" customFormat="1" ht="16.5" customHeight="1">
      <c r="B27" s="138"/>
      <c r="E27" s="139" t="s">
        <v>1</v>
      </c>
      <c r="F27" s="139"/>
      <c r="G27" s="139"/>
      <c r="H27" s="139"/>
      <c r="I27" s="140"/>
      <c r="L27" s="138"/>
    </row>
    <row r="28" s="1" customFormat="1" ht="6.96" customHeight="1">
      <c r="B28" s="41"/>
      <c r="I28" s="133"/>
      <c r="L28" s="41"/>
    </row>
    <row r="29" s="1" customFormat="1" ht="6.96" customHeight="1">
      <c r="B29" s="41"/>
      <c r="D29" s="76"/>
      <c r="E29" s="76"/>
      <c r="F29" s="76"/>
      <c r="G29" s="76"/>
      <c r="H29" s="76"/>
      <c r="I29" s="141"/>
      <c r="J29" s="76"/>
      <c r="K29" s="76"/>
      <c r="L29" s="41"/>
    </row>
    <row r="30" s="1" customFormat="1" ht="25.44" customHeight="1">
      <c r="B30" s="41"/>
      <c r="D30" s="142" t="s">
        <v>33</v>
      </c>
      <c r="I30" s="133"/>
      <c r="J30" s="143">
        <f>ROUND(J123, 2)</f>
        <v>0</v>
      </c>
      <c r="L30" s="41"/>
    </row>
    <row r="31" s="1" customFormat="1" ht="6.96" customHeight="1">
      <c r="B31" s="41"/>
      <c r="D31" s="76"/>
      <c r="E31" s="76"/>
      <c r="F31" s="76"/>
      <c r="G31" s="76"/>
      <c r="H31" s="76"/>
      <c r="I31" s="141"/>
      <c r="J31" s="76"/>
      <c r="K31" s="76"/>
      <c r="L31" s="41"/>
    </row>
    <row r="32" s="1" customFormat="1" ht="14.4" customHeight="1">
      <c r="B32" s="41"/>
      <c r="F32" s="144" t="s">
        <v>35</v>
      </c>
      <c r="I32" s="145" t="s">
        <v>34</v>
      </c>
      <c r="J32" s="144" t="s">
        <v>36</v>
      </c>
      <c r="L32" s="41"/>
    </row>
    <row r="33" s="1" customFormat="1" ht="14.4" customHeight="1">
      <c r="B33" s="41"/>
      <c r="D33" s="146" t="s">
        <v>37</v>
      </c>
      <c r="E33" s="131" t="s">
        <v>38</v>
      </c>
      <c r="F33" s="147">
        <f>ROUND((SUM(BE123:BE220)),  2)</f>
        <v>0</v>
      </c>
      <c r="I33" s="148">
        <v>0.20999999999999999</v>
      </c>
      <c r="J33" s="147">
        <f>ROUND(((SUM(BE123:BE220))*I33),  2)</f>
        <v>0</v>
      </c>
      <c r="L33" s="41"/>
    </row>
    <row r="34" s="1" customFormat="1" ht="14.4" customHeight="1">
      <c r="B34" s="41"/>
      <c r="E34" s="131" t="s">
        <v>39</v>
      </c>
      <c r="F34" s="147">
        <f>ROUND((SUM(BF123:BF220)),  2)</f>
        <v>0</v>
      </c>
      <c r="I34" s="148">
        <v>0.14999999999999999</v>
      </c>
      <c r="J34" s="147">
        <f>ROUND(((SUM(BF123:BF220))*I34),  2)</f>
        <v>0</v>
      </c>
      <c r="L34" s="41"/>
    </row>
    <row r="35" hidden="1" s="1" customFormat="1" ht="14.4" customHeight="1">
      <c r="B35" s="41"/>
      <c r="E35" s="131" t="s">
        <v>40</v>
      </c>
      <c r="F35" s="147">
        <f>ROUND((SUM(BG123:BG220)),  2)</f>
        <v>0</v>
      </c>
      <c r="I35" s="148">
        <v>0.20999999999999999</v>
      </c>
      <c r="J35" s="147">
        <f>0</f>
        <v>0</v>
      </c>
      <c r="L35" s="41"/>
    </row>
    <row r="36" hidden="1" s="1" customFormat="1" ht="14.4" customHeight="1">
      <c r="B36" s="41"/>
      <c r="E36" s="131" t="s">
        <v>41</v>
      </c>
      <c r="F36" s="147">
        <f>ROUND((SUM(BH123:BH220)),  2)</f>
        <v>0</v>
      </c>
      <c r="I36" s="148">
        <v>0.14999999999999999</v>
      </c>
      <c r="J36" s="147">
        <f>0</f>
        <v>0</v>
      </c>
      <c r="L36" s="41"/>
    </row>
    <row r="37" hidden="1" s="1" customFormat="1" ht="14.4" customHeight="1">
      <c r="B37" s="41"/>
      <c r="E37" s="131" t="s">
        <v>42</v>
      </c>
      <c r="F37" s="147">
        <f>ROUND((SUM(BI123:BI220)),  2)</f>
        <v>0</v>
      </c>
      <c r="I37" s="148">
        <v>0</v>
      </c>
      <c r="J37" s="147">
        <f>0</f>
        <v>0</v>
      </c>
      <c r="L37" s="41"/>
    </row>
    <row r="38" s="1" customFormat="1" ht="6.96" customHeight="1">
      <c r="B38" s="41"/>
      <c r="I38" s="133"/>
      <c r="L38" s="41"/>
    </row>
    <row r="39" s="1" customFormat="1" ht="25.44" customHeight="1">
      <c r="B39" s="41"/>
      <c r="C39" s="149"/>
      <c r="D39" s="150" t="s">
        <v>43</v>
      </c>
      <c r="E39" s="151"/>
      <c r="F39" s="151"/>
      <c r="G39" s="152" t="s">
        <v>44</v>
      </c>
      <c r="H39" s="153" t="s">
        <v>45</v>
      </c>
      <c r="I39" s="154"/>
      <c r="J39" s="155">
        <f>SUM(J30:J37)</f>
        <v>0</v>
      </c>
      <c r="K39" s="156"/>
      <c r="L39" s="41"/>
    </row>
    <row r="40" s="1" customFormat="1" ht="14.4" customHeight="1">
      <c r="B40" s="41"/>
      <c r="I40" s="133"/>
      <c r="L40" s="41"/>
    </row>
    <row r="41" ht="14.4" customHeight="1">
      <c r="B41" s="18"/>
      <c r="L41" s="18"/>
    </row>
    <row r="42" ht="14.4" customHeight="1">
      <c r="B42" s="18"/>
      <c r="L42" s="18"/>
    </row>
    <row r="43" ht="14.4" customHeight="1">
      <c r="B43" s="18"/>
      <c r="L43" s="18"/>
    </row>
    <row r="44" ht="14.4" customHeight="1">
      <c r="B44" s="18"/>
      <c r="L44" s="18"/>
    </row>
    <row r="45" ht="14.4" customHeight="1">
      <c r="B45" s="18"/>
      <c r="L45" s="18"/>
    </row>
    <row r="46" ht="14.4" customHeight="1">
      <c r="B46" s="18"/>
      <c r="L46" s="18"/>
    </row>
    <row r="47" ht="14.4" customHeight="1">
      <c r="B47" s="18"/>
      <c r="L47" s="18"/>
    </row>
    <row r="48" ht="14.4" customHeight="1">
      <c r="B48" s="18"/>
      <c r="L48" s="18"/>
    </row>
    <row r="49" ht="14.4" customHeight="1">
      <c r="B49" s="18"/>
      <c r="L49" s="18"/>
    </row>
    <row r="50" s="1" customFormat="1" ht="14.4" customHeight="1">
      <c r="B50" s="41"/>
      <c r="D50" s="157" t="s">
        <v>46</v>
      </c>
      <c r="E50" s="158"/>
      <c r="F50" s="158"/>
      <c r="G50" s="157" t="s">
        <v>47</v>
      </c>
      <c r="H50" s="158"/>
      <c r="I50" s="159"/>
      <c r="J50" s="158"/>
      <c r="K50" s="158"/>
      <c r="L50" s="4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1" customFormat="1">
      <c r="B61" s="41"/>
      <c r="D61" s="160" t="s">
        <v>48</v>
      </c>
      <c r="E61" s="161"/>
      <c r="F61" s="162" t="s">
        <v>49</v>
      </c>
      <c r="G61" s="160" t="s">
        <v>48</v>
      </c>
      <c r="H61" s="161"/>
      <c r="I61" s="163"/>
      <c r="J61" s="164" t="s">
        <v>49</v>
      </c>
      <c r="K61" s="161"/>
      <c r="L61" s="41"/>
    </row>
    <row r="62">
      <c r="B62" s="18"/>
      <c r="L62" s="18"/>
    </row>
    <row r="63">
      <c r="B63" s="18"/>
      <c r="L63" s="18"/>
    </row>
    <row r="64">
      <c r="B64" s="18"/>
      <c r="L64" s="18"/>
    </row>
    <row r="65" s="1" customFormat="1">
      <c r="B65" s="41"/>
      <c r="D65" s="157" t="s">
        <v>50</v>
      </c>
      <c r="E65" s="158"/>
      <c r="F65" s="158"/>
      <c r="G65" s="157" t="s">
        <v>51</v>
      </c>
      <c r="H65" s="158"/>
      <c r="I65" s="159"/>
      <c r="J65" s="158"/>
      <c r="K65" s="158"/>
      <c r="L65" s="41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1" customFormat="1">
      <c r="B76" s="41"/>
      <c r="D76" s="160" t="s">
        <v>48</v>
      </c>
      <c r="E76" s="161"/>
      <c r="F76" s="162" t="s">
        <v>49</v>
      </c>
      <c r="G76" s="160" t="s">
        <v>48</v>
      </c>
      <c r="H76" s="161"/>
      <c r="I76" s="163"/>
      <c r="J76" s="164" t="s">
        <v>49</v>
      </c>
      <c r="K76" s="161"/>
      <c r="L76" s="41"/>
    </row>
    <row r="77" s="1" customFormat="1" ht="14.4" customHeight="1">
      <c r="B77" s="165"/>
      <c r="C77" s="166"/>
      <c r="D77" s="166"/>
      <c r="E77" s="166"/>
      <c r="F77" s="166"/>
      <c r="G77" s="166"/>
      <c r="H77" s="166"/>
      <c r="I77" s="167"/>
      <c r="J77" s="166"/>
      <c r="K77" s="166"/>
      <c r="L77" s="41"/>
    </row>
    <row r="81" s="1" customFormat="1" ht="6.96" customHeight="1">
      <c r="B81" s="168"/>
      <c r="C81" s="169"/>
      <c r="D81" s="169"/>
      <c r="E81" s="169"/>
      <c r="F81" s="169"/>
      <c r="G81" s="169"/>
      <c r="H81" s="169"/>
      <c r="I81" s="170"/>
      <c r="J81" s="169"/>
      <c r="K81" s="169"/>
      <c r="L81" s="41"/>
    </row>
    <row r="82" s="1" customFormat="1" ht="24.96" customHeight="1">
      <c r="B82" s="36"/>
      <c r="C82" s="21" t="s">
        <v>86</v>
      </c>
      <c r="D82" s="37"/>
      <c r="E82" s="37"/>
      <c r="F82" s="37"/>
      <c r="G82" s="37"/>
      <c r="H82" s="37"/>
      <c r="I82" s="133"/>
      <c r="J82" s="37"/>
      <c r="K82" s="37"/>
      <c r="L82" s="41"/>
    </row>
    <row r="83" s="1" customFormat="1" ht="6.96" customHeight="1">
      <c r="B83" s="36"/>
      <c r="C83" s="37"/>
      <c r="D83" s="37"/>
      <c r="E83" s="37"/>
      <c r="F83" s="37"/>
      <c r="G83" s="37"/>
      <c r="H83" s="37"/>
      <c r="I83" s="133"/>
      <c r="J83" s="37"/>
      <c r="K83" s="37"/>
      <c r="L83" s="41"/>
    </row>
    <row r="84" s="1" customFormat="1" ht="12" customHeight="1">
      <c r="B84" s="36"/>
      <c r="C84" s="30" t="s">
        <v>16</v>
      </c>
      <c r="D84" s="37"/>
      <c r="E84" s="37"/>
      <c r="F84" s="37"/>
      <c r="G84" s="37"/>
      <c r="H84" s="37"/>
      <c r="I84" s="133"/>
      <c r="J84" s="37"/>
      <c r="K84" s="37"/>
      <c r="L84" s="41"/>
    </row>
    <row r="85" s="1" customFormat="1" ht="16.5" customHeight="1">
      <c r="B85" s="36"/>
      <c r="C85" s="37"/>
      <c r="D85" s="37"/>
      <c r="E85" s="171" t="str">
        <f>E7</f>
        <v>Zřízení parkovacích míst v obci Budiměřice</v>
      </c>
      <c r="F85" s="30"/>
      <c r="G85" s="30"/>
      <c r="H85" s="30"/>
      <c r="I85" s="133"/>
      <c r="J85" s="37"/>
      <c r="K85" s="37"/>
      <c r="L85" s="41"/>
    </row>
    <row r="86" s="1" customFormat="1" ht="12" customHeight="1">
      <c r="B86" s="36"/>
      <c r="C86" s="30" t="s">
        <v>84</v>
      </c>
      <c r="D86" s="37"/>
      <c r="E86" s="37"/>
      <c r="F86" s="37"/>
      <c r="G86" s="37"/>
      <c r="H86" s="37"/>
      <c r="I86" s="133"/>
      <c r="J86" s="37"/>
      <c r="K86" s="37"/>
      <c r="L86" s="41"/>
    </row>
    <row r="87" s="1" customFormat="1" ht="16.5" customHeight="1">
      <c r="B87" s="36"/>
      <c r="C87" s="37"/>
      <c r="D87" s="37"/>
      <c r="E87" s="69" t="str">
        <f>E9</f>
        <v>1 - parkovací stání</v>
      </c>
      <c r="F87" s="37"/>
      <c r="G87" s="37"/>
      <c r="H87" s="37"/>
      <c r="I87" s="133"/>
      <c r="J87" s="37"/>
      <c r="K87" s="37"/>
      <c r="L87" s="41"/>
    </row>
    <row r="88" s="1" customFormat="1" ht="6.96" customHeight="1">
      <c r="B88" s="36"/>
      <c r="C88" s="37"/>
      <c r="D88" s="37"/>
      <c r="E88" s="37"/>
      <c r="F88" s="37"/>
      <c r="G88" s="37"/>
      <c r="H88" s="37"/>
      <c r="I88" s="133"/>
      <c r="J88" s="37"/>
      <c r="K88" s="37"/>
      <c r="L88" s="41"/>
    </row>
    <row r="89" s="1" customFormat="1" ht="12" customHeight="1">
      <c r="B89" s="36"/>
      <c r="C89" s="30" t="s">
        <v>20</v>
      </c>
      <c r="D89" s="37"/>
      <c r="E89" s="37"/>
      <c r="F89" s="25" t="str">
        <f>F12</f>
        <v xml:space="preserve"> </v>
      </c>
      <c r="G89" s="37"/>
      <c r="H89" s="37"/>
      <c r="I89" s="136" t="s">
        <v>22</v>
      </c>
      <c r="J89" s="72" t="str">
        <f>IF(J12="","",J12)</f>
        <v>13. 5. 2019</v>
      </c>
      <c r="K89" s="37"/>
      <c r="L89" s="41"/>
    </row>
    <row r="90" s="1" customFormat="1" ht="6.96" customHeight="1">
      <c r="B90" s="36"/>
      <c r="C90" s="37"/>
      <c r="D90" s="37"/>
      <c r="E90" s="37"/>
      <c r="F90" s="37"/>
      <c r="G90" s="37"/>
      <c r="H90" s="37"/>
      <c r="I90" s="133"/>
      <c r="J90" s="37"/>
      <c r="K90" s="37"/>
      <c r="L90" s="41"/>
    </row>
    <row r="91" s="1" customFormat="1" ht="15.15" customHeight="1">
      <c r="B91" s="36"/>
      <c r="C91" s="30" t="s">
        <v>24</v>
      </c>
      <c r="D91" s="37"/>
      <c r="E91" s="37"/>
      <c r="F91" s="25" t="str">
        <f>E15</f>
        <v xml:space="preserve"> </v>
      </c>
      <c r="G91" s="37"/>
      <c r="H91" s="37"/>
      <c r="I91" s="136" t="s">
        <v>29</v>
      </c>
      <c r="J91" s="34" t="str">
        <f>E21</f>
        <v xml:space="preserve"> </v>
      </c>
      <c r="K91" s="37"/>
      <c r="L91" s="41"/>
    </row>
    <row r="92" s="1" customFormat="1" ht="15.15" customHeight="1">
      <c r="B92" s="36"/>
      <c r="C92" s="30" t="s">
        <v>27</v>
      </c>
      <c r="D92" s="37"/>
      <c r="E92" s="37"/>
      <c r="F92" s="25" t="str">
        <f>IF(E18="","",E18)</f>
        <v>Vyplň údaj</v>
      </c>
      <c r="G92" s="37"/>
      <c r="H92" s="37"/>
      <c r="I92" s="136" t="s">
        <v>31</v>
      </c>
      <c r="J92" s="34" t="str">
        <f>E24</f>
        <v xml:space="preserve"> </v>
      </c>
      <c r="K92" s="37"/>
      <c r="L92" s="41"/>
    </row>
    <row r="93" s="1" customFormat="1" ht="10.32" customHeight="1">
      <c r="B93" s="36"/>
      <c r="C93" s="37"/>
      <c r="D93" s="37"/>
      <c r="E93" s="37"/>
      <c r="F93" s="37"/>
      <c r="G93" s="37"/>
      <c r="H93" s="37"/>
      <c r="I93" s="133"/>
      <c r="J93" s="37"/>
      <c r="K93" s="37"/>
      <c r="L93" s="41"/>
    </row>
    <row r="94" s="1" customFormat="1" ht="29.28" customHeight="1">
      <c r="B94" s="36"/>
      <c r="C94" s="172" t="s">
        <v>87</v>
      </c>
      <c r="D94" s="173"/>
      <c r="E94" s="173"/>
      <c r="F94" s="173"/>
      <c r="G94" s="173"/>
      <c r="H94" s="173"/>
      <c r="I94" s="174"/>
      <c r="J94" s="175" t="s">
        <v>88</v>
      </c>
      <c r="K94" s="173"/>
      <c r="L94" s="41"/>
    </row>
    <row r="95" s="1" customFormat="1" ht="10.32" customHeight="1">
      <c r="B95" s="36"/>
      <c r="C95" s="37"/>
      <c r="D95" s="37"/>
      <c r="E95" s="37"/>
      <c r="F95" s="37"/>
      <c r="G95" s="37"/>
      <c r="H95" s="37"/>
      <c r="I95" s="133"/>
      <c r="J95" s="37"/>
      <c r="K95" s="37"/>
      <c r="L95" s="41"/>
    </row>
    <row r="96" s="1" customFormat="1" ht="22.8" customHeight="1">
      <c r="B96" s="36"/>
      <c r="C96" s="176" t="s">
        <v>89</v>
      </c>
      <c r="D96" s="37"/>
      <c r="E96" s="37"/>
      <c r="F96" s="37"/>
      <c r="G96" s="37"/>
      <c r="H96" s="37"/>
      <c r="I96" s="133"/>
      <c r="J96" s="103">
        <f>J123</f>
        <v>0</v>
      </c>
      <c r="K96" s="37"/>
      <c r="L96" s="41"/>
      <c r="AU96" s="15" t="s">
        <v>90</v>
      </c>
    </row>
    <row r="97" s="8" customFormat="1" ht="24.96" customHeight="1">
      <c r="B97" s="177"/>
      <c r="C97" s="178"/>
      <c r="D97" s="179" t="s">
        <v>91</v>
      </c>
      <c r="E97" s="180"/>
      <c r="F97" s="180"/>
      <c r="G97" s="180"/>
      <c r="H97" s="180"/>
      <c r="I97" s="181"/>
      <c r="J97" s="182">
        <f>J124</f>
        <v>0</v>
      </c>
      <c r="K97" s="178"/>
      <c r="L97" s="183"/>
    </row>
    <row r="98" s="9" customFormat="1" ht="19.92" customHeight="1">
      <c r="B98" s="184"/>
      <c r="C98" s="185"/>
      <c r="D98" s="186" t="s">
        <v>92</v>
      </c>
      <c r="E98" s="187"/>
      <c r="F98" s="187"/>
      <c r="G98" s="187"/>
      <c r="H98" s="187"/>
      <c r="I98" s="188"/>
      <c r="J98" s="189">
        <f>J125</f>
        <v>0</v>
      </c>
      <c r="K98" s="185"/>
      <c r="L98" s="190"/>
    </row>
    <row r="99" s="9" customFormat="1" ht="19.92" customHeight="1">
      <c r="B99" s="184"/>
      <c r="C99" s="185"/>
      <c r="D99" s="186" t="s">
        <v>93</v>
      </c>
      <c r="E99" s="187"/>
      <c r="F99" s="187"/>
      <c r="G99" s="187"/>
      <c r="H99" s="187"/>
      <c r="I99" s="188"/>
      <c r="J99" s="189">
        <f>J160</f>
        <v>0</v>
      </c>
      <c r="K99" s="185"/>
      <c r="L99" s="190"/>
    </row>
    <row r="100" s="9" customFormat="1" ht="19.92" customHeight="1">
      <c r="B100" s="184"/>
      <c r="C100" s="185"/>
      <c r="D100" s="186" t="s">
        <v>94</v>
      </c>
      <c r="E100" s="187"/>
      <c r="F100" s="187"/>
      <c r="G100" s="187"/>
      <c r="H100" s="187"/>
      <c r="I100" s="188"/>
      <c r="J100" s="189">
        <f>J179</f>
        <v>0</v>
      </c>
      <c r="K100" s="185"/>
      <c r="L100" s="190"/>
    </row>
    <row r="101" s="9" customFormat="1" ht="19.92" customHeight="1">
      <c r="B101" s="184"/>
      <c r="C101" s="185"/>
      <c r="D101" s="186" t="s">
        <v>95</v>
      </c>
      <c r="E101" s="187"/>
      <c r="F101" s="187"/>
      <c r="G101" s="187"/>
      <c r="H101" s="187"/>
      <c r="I101" s="188"/>
      <c r="J101" s="189">
        <f>J203</f>
        <v>0</v>
      </c>
      <c r="K101" s="185"/>
      <c r="L101" s="190"/>
    </row>
    <row r="102" s="9" customFormat="1" ht="19.92" customHeight="1">
      <c r="B102" s="184"/>
      <c r="C102" s="185"/>
      <c r="D102" s="186" t="s">
        <v>96</v>
      </c>
      <c r="E102" s="187"/>
      <c r="F102" s="187"/>
      <c r="G102" s="187"/>
      <c r="H102" s="187"/>
      <c r="I102" s="188"/>
      <c r="J102" s="189">
        <f>J208</f>
        <v>0</v>
      </c>
      <c r="K102" s="185"/>
      <c r="L102" s="190"/>
    </row>
    <row r="103" s="9" customFormat="1" ht="19.92" customHeight="1">
      <c r="B103" s="184"/>
      <c r="C103" s="185"/>
      <c r="D103" s="186" t="s">
        <v>97</v>
      </c>
      <c r="E103" s="187"/>
      <c r="F103" s="187"/>
      <c r="G103" s="187"/>
      <c r="H103" s="187"/>
      <c r="I103" s="188"/>
      <c r="J103" s="189">
        <f>J210</f>
        <v>0</v>
      </c>
      <c r="K103" s="185"/>
      <c r="L103" s="190"/>
    </row>
    <row r="104" s="1" customFormat="1" ht="21.84" customHeight="1">
      <c r="B104" s="36"/>
      <c r="C104" s="37"/>
      <c r="D104" s="37"/>
      <c r="E104" s="37"/>
      <c r="F104" s="37"/>
      <c r="G104" s="37"/>
      <c r="H104" s="37"/>
      <c r="I104" s="133"/>
      <c r="J104" s="37"/>
      <c r="K104" s="37"/>
      <c r="L104" s="41"/>
    </row>
    <row r="105" s="1" customFormat="1" ht="6.96" customHeight="1">
      <c r="B105" s="59"/>
      <c r="C105" s="60"/>
      <c r="D105" s="60"/>
      <c r="E105" s="60"/>
      <c r="F105" s="60"/>
      <c r="G105" s="60"/>
      <c r="H105" s="60"/>
      <c r="I105" s="167"/>
      <c r="J105" s="60"/>
      <c r="K105" s="60"/>
      <c r="L105" s="41"/>
    </row>
    <row r="109" s="1" customFormat="1" ht="6.96" customHeight="1">
      <c r="B109" s="61"/>
      <c r="C109" s="62"/>
      <c r="D109" s="62"/>
      <c r="E109" s="62"/>
      <c r="F109" s="62"/>
      <c r="G109" s="62"/>
      <c r="H109" s="62"/>
      <c r="I109" s="170"/>
      <c r="J109" s="62"/>
      <c r="K109" s="62"/>
      <c r="L109" s="41"/>
    </row>
    <row r="110" s="1" customFormat="1" ht="24.96" customHeight="1">
      <c r="B110" s="36"/>
      <c r="C110" s="21" t="s">
        <v>98</v>
      </c>
      <c r="D110" s="37"/>
      <c r="E110" s="37"/>
      <c r="F110" s="37"/>
      <c r="G110" s="37"/>
      <c r="H110" s="37"/>
      <c r="I110" s="133"/>
      <c r="J110" s="37"/>
      <c r="K110" s="37"/>
      <c r="L110" s="41"/>
    </row>
    <row r="111" s="1" customFormat="1" ht="6.96" customHeight="1">
      <c r="B111" s="36"/>
      <c r="C111" s="37"/>
      <c r="D111" s="37"/>
      <c r="E111" s="37"/>
      <c r="F111" s="37"/>
      <c r="G111" s="37"/>
      <c r="H111" s="37"/>
      <c r="I111" s="133"/>
      <c r="J111" s="37"/>
      <c r="K111" s="37"/>
      <c r="L111" s="41"/>
    </row>
    <row r="112" s="1" customFormat="1" ht="12" customHeight="1">
      <c r="B112" s="36"/>
      <c r="C112" s="30" t="s">
        <v>16</v>
      </c>
      <c r="D112" s="37"/>
      <c r="E112" s="37"/>
      <c r="F112" s="37"/>
      <c r="G112" s="37"/>
      <c r="H112" s="37"/>
      <c r="I112" s="133"/>
      <c r="J112" s="37"/>
      <c r="K112" s="37"/>
      <c r="L112" s="41"/>
    </row>
    <row r="113" s="1" customFormat="1" ht="16.5" customHeight="1">
      <c r="B113" s="36"/>
      <c r="C113" s="37"/>
      <c r="D113" s="37"/>
      <c r="E113" s="171" t="str">
        <f>E7</f>
        <v>Zřízení parkovacích míst v obci Budiměřice</v>
      </c>
      <c r="F113" s="30"/>
      <c r="G113" s="30"/>
      <c r="H113" s="30"/>
      <c r="I113" s="133"/>
      <c r="J113" s="37"/>
      <c r="K113" s="37"/>
      <c r="L113" s="41"/>
    </row>
    <row r="114" s="1" customFormat="1" ht="12" customHeight="1">
      <c r="B114" s="36"/>
      <c r="C114" s="30" t="s">
        <v>84</v>
      </c>
      <c r="D114" s="37"/>
      <c r="E114" s="37"/>
      <c r="F114" s="37"/>
      <c r="G114" s="37"/>
      <c r="H114" s="37"/>
      <c r="I114" s="133"/>
      <c r="J114" s="37"/>
      <c r="K114" s="37"/>
      <c r="L114" s="41"/>
    </row>
    <row r="115" s="1" customFormat="1" ht="16.5" customHeight="1">
      <c r="B115" s="36"/>
      <c r="C115" s="37"/>
      <c r="D115" s="37"/>
      <c r="E115" s="69" t="str">
        <f>E9</f>
        <v>1 - parkovací stání</v>
      </c>
      <c r="F115" s="37"/>
      <c r="G115" s="37"/>
      <c r="H115" s="37"/>
      <c r="I115" s="133"/>
      <c r="J115" s="37"/>
      <c r="K115" s="37"/>
      <c r="L115" s="41"/>
    </row>
    <row r="116" s="1" customFormat="1" ht="6.96" customHeight="1">
      <c r="B116" s="36"/>
      <c r="C116" s="37"/>
      <c r="D116" s="37"/>
      <c r="E116" s="37"/>
      <c r="F116" s="37"/>
      <c r="G116" s="37"/>
      <c r="H116" s="37"/>
      <c r="I116" s="133"/>
      <c r="J116" s="37"/>
      <c r="K116" s="37"/>
      <c r="L116" s="41"/>
    </row>
    <row r="117" s="1" customFormat="1" ht="12" customHeight="1">
      <c r="B117" s="36"/>
      <c r="C117" s="30" t="s">
        <v>20</v>
      </c>
      <c r="D117" s="37"/>
      <c r="E117" s="37"/>
      <c r="F117" s="25" t="str">
        <f>F12</f>
        <v xml:space="preserve"> </v>
      </c>
      <c r="G117" s="37"/>
      <c r="H117" s="37"/>
      <c r="I117" s="136" t="s">
        <v>22</v>
      </c>
      <c r="J117" s="72" t="str">
        <f>IF(J12="","",J12)</f>
        <v>13. 5. 2019</v>
      </c>
      <c r="K117" s="37"/>
      <c r="L117" s="41"/>
    </row>
    <row r="118" s="1" customFormat="1" ht="6.96" customHeight="1">
      <c r="B118" s="36"/>
      <c r="C118" s="37"/>
      <c r="D118" s="37"/>
      <c r="E118" s="37"/>
      <c r="F118" s="37"/>
      <c r="G118" s="37"/>
      <c r="H118" s="37"/>
      <c r="I118" s="133"/>
      <c r="J118" s="37"/>
      <c r="K118" s="37"/>
      <c r="L118" s="41"/>
    </row>
    <row r="119" s="1" customFormat="1" ht="15.15" customHeight="1">
      <c r="B119" s="36"/>
      <c r="C119" s="30" t="s">
        <v>24</v>
      </c>
      <c r="D119" s="37"/>
      <c r="E119" s="37"/>
      <c r="F119" s="25" t="str">
        <f>E15</f>
        <v xml:space="preserve"> </v>
      </c>
      <c r="G119" s="37"/>
      <c r="H119" s="37"/>
      <c r="I119" s="136" t="s">
        <v>29</v>
      </c>
      <c r="J119" s="34" t="str">
        <f>E21</f>
        <v xml:space="preserve"> </v>
      </c>
      <c r="K119" s="37"/>
      <c r="L119" s="41"/>
    </row>
    <row r="120" s="1" customFormat="1" ht="15.15" customHeight="1">
      <c r="B120" s="36"/>
      <c r="C120" s="30" t="s">
        <v>27</v>
      </c>
      <c r="D120" s="37"/>
      <c r="E120" s="37"/>
      <c r="F120" s="25" t="str">
        <f>IF(E18="","",E18)</f>
        <v>Vyplň údaj</v>
      </c>
      <c r="G120" s="37"/>
      <c r="H120" s="37"/>
      <c r="I120" s="136" t="s">
        <v>31</v>
      </c>
      <c r="J120" s="34" t="str">
        <f>E24</f>
        <v xml:space="preserve"> </v>
      </c>
      <c r="K120" s="37"/>
      <c r="L120" s="41"/>
    </row>
    <row r="121" s="1" customFormat="1" ht="10.32" customHeight="1">
      <c r="B121" s="36"/>
      <c r="C121" s="37"/>
      <c r="D121" s="37"/>
      <c r="E121" s="37"/>
      <c r="F121" s="37"/>
      <c r="G121" s="37"/>
      <c r="H121" s="37"/>
      <c r="I121" s="133"/>
      <c r="J121" s="37"/>
      <c r="K121" s="37"/>
      <c r="L121" s="41"/>
    </row>
    <row r="122" s="10" customFormat="1" ht="29.28" customHeight="1">
      <c r="B122" s="191"/>
      <c r="C122" s="192" t="s">
        <v>99</v>
      </c>
      <c r="D122" s="193" t="s">
        <v>58</v>
      </c>
      <c r="E122" s="193" t="s">
        <v>54</v>
      </c>
      <c r="F122" s="193" t="s">
        <v>55</v>
      </c>
      <c r="G122" s="193" t="s">
        <v>100</v>
      </c>
      <c r="H122" s="193" t="s">
        <v>101</v>
      </c>
      <c r="I122" s="194" t="s">
        <v>102</v>
      </c>
      <c r="J122" s="195" t="s">
        <v>88</v>
      </c>
      <c r="K122" s="196" t="s">
        <v>103</v>
      </c>
      <c r="L122" s="197"/>
      <c r="M122" s="93" t="s">
        <v>1</v>
      </c>
      <c r="N122" s="94" t="s">
        <v>37</v>
      </c>
      <c r="O122" s="94" t="s">
        <v>104</v>
      </c>
      <c r="P122" s="94" t="s">
        <v>105</v>
      </c>
      <c r="Q122" s="94" t="s">
        <v>106</v>
      </c>
      <c r="R122" s="94" t="s">
        <v>107</v>
      </c>
      <c r="S122" s="94" t="s">
        <v>108</v>
      </c>
      <c r="T122" s="95" t="s">
        <v>109</v>
      </c>
    </row>
    <row r="123" s="1" customFormat="1" ht="22.8" customHeight="1">
      <c r="B123" s="36"/>
      <c r="C123" s="100" t="s">
        <v>110</v>
      </c>
      <c r="D123" s="37"/>
      <c r="E123" s="37"/>
      <c r="F123" s="37"/>
      <c r="G123" s="37"/>
      <c r="H123" s="37"/>
      <c r="I123" s="133"/>
      <c r="J123" s="198">
        <f>BK123</f>
        <v>0</v>
      </c>
      <c r="K123" s="37"/>
      <c r="L123" s="41"/>
      <c r="M123" s="96"/>
      <c r="N123" s="97"/>
      <c r="O123" s="97"/>
      <c r="P123" s="199">
        <f>P124</f>
        <v>0</v>
      </c>
      <c r="Q123" s="97"/>
      <c r="R123" s="199">
        <f>R124</f>
        <v>85.237059099999996</v>
      </c>
      <c r="S123" s="97"/>
      <c r="T123" s="200">
        <f>T124</f>
        <v>2.6859999999999999</v>
      </c>
      <c r="AT123" s="15" t="s">
        <v>72</v>
      </c>
      <c r="AU123" s="15" t="s">
        <v>90</v>
      </c>
      <c r="BK123" s="201">
        <f>BK124</f>
        <v>0</v>
      </c>
    </row>
    <row r="124" s="11" customFormat="1" ht="25.92" customHeight="1">
      <c r="B124" s="202"/>
      <c r="C124" s="203"/>
      <c r="D124" s="204" t="s">
        <v>72</v>
      </c>
      <c r="E124" s="205" t="s">
        <v>111</v>
      </c>
      <c r="F124" s="205" t="s">
        <v>112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P125+P160+P179+P203+P208+P210</f>
        <v>0</v>
      </c>
      <c r="Q124" s="210"/>
      <c r="R124" s="211">
        <f>R125+R160+R179+R203+R208+R210</f>
        <v>85.237059099999996</v>
      </c>
      <c r="S124" s="210"/>
      <c r="T124" s="212">
        <f>T125+T160+T179+T203+T208+T210</f>
        <v>2.6859999999999999</v>
      </c>
      <c r="AR124" s="213" t="s">
        <v>113</v>
      </c>
      <c r="AT124" s="214" t="s">
        <v>72</v>
      </c>
      <c r="AU124" s="214" t="s">
        <v>73</v>
      </c>
      <c r="AY124" s="213" t="s">
        <v>114</v>
      </c>
      <c r="BK124" s="215">
        <f>BK125+BK160+BK179+BK203+BK208+BK210</f>
        <v>0</v>
      </c>
    </row>
    <row r="125" s="11" customFormat="1" ht="22.8" customHeight="1">
      <c r="B125" s="202"/>
      <c r="C125" s="203"/>
      <c r="D125" s="204" t="s">
        <v>72</v>
      </c>
      <c r="E125" s="216" t="s">
        <v>78</v>
      </c>
      <c r="F125" s="216" t="s">
        <v>115</v>
      </c>
      <c r="G125" s="203"/>
      <c r="H125" s="203"/>
      <c r="I125" s="206"/>
      <c r="J125" s="217">
        <f>BK125</f>
        <v>0</v>
      </c>
      <c r="K125" s="203"/>
      <c r="L125" s="208"/>
      <c r="M125" s="209"/>
      <c r="N125" s="210"/>
      <c r="O125" s="210"/>
      <c r="P125" s="211">
        <f>SUM(P126:P159)</f>
        <v>0</v>
      </c>
      <c r="Q125" s="210"/>
      <c r="R125" s="211">
        <f>SUM(R126:R159)</f>
        <v>0.0054999999999999997</v>
      </c>
      <c r="S125" s="210"/>
      <c r="T125" s="212">
        <f>SUM(T126:T159)</f>
        <v>2.6859999999999999</v>
      </c>
      <c r="AR125" s="213" t="s">
        <v>78</v>
      </c>
      <c r="AT125" s="214" t="s">
        <v>72</v>
      </c>
      <c r="AU125" s="214" t="s">
        <v>78</v>
      </c>
      <c r="AY125" s="213" t="s">
        <v>114</v>
      </c>
      <c r="BK125" s="215">
        <f>SUM(BK126:BK159)</f>
        <v>0</v>
      </c>
    </row>
    <row r="126" s="1" customFormat="1" ht="24" customHeight="1">
      <c r="B126" s="36"/>
      <c r="C126" s="218" t="s">
        <v>78</v>
      </c>
      <c r="D126" s="218" t="s">
        <v>116</v>
      </c>
      <c r="E126" s="219" t="s">
        <v>117</v>
      </c>
      <c r="F126" s="220" t="s">
        <v>118</v>
      </c>
      <c r="G126" s="221" t="s">
        <v>119</v>
      </c>
      <c r="H126" s="222">
        <v>270</v>
      </c>
      <c r="I126" s="223"/>
      <c r="J126" s="224">
        <f>ROUND(I126*H126,2)</f>
        <v>0</v>
      </c>
      <c r="K126" s="220" t="s">
        <v>120</v>
      </c>
      <c r="L126" s="41"/>
      <c r="M126" s="225" t="s">
        <v>1</v>
      </c>
      <c r="N126" s="226" t="s">
        <v>38</v>
      </c>
      <c r="O126" s="84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AR126" s="229" t="s">
        <v>113</v>
      </c>
      <c r="AT126" s="229" t="s">
        <v>116</v>
      </c>
      <c r="AU126" s="229" t="s">
        <v>82</v>
      </c>
      <c r="AY126" s="15" t="s">
        <v>114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5" t="s">
        <v>78</v>
      </c>
      <c r="BK126" s="230">
        <f>ROUND(I126*H126,2)</f>
        <v>0</v>
      </c>
      <c r="BL126" s="15" t="s">
        <v>113</v>
      </c>
      <c r="BM126" s="229" t="s">
        <v>121</v>
      </c>
    </row>
    <row r="127" s="12" customFormat="1">
      <c r="B127" s="231"/>
      <c r="C127" s="232"/>
      <c r="D127" s="233" t="s">
        <v>122</v>
      </c>
      <c r="E127" s="234" t="s">
        <v>1</v>
      </c>
      <c r="F127" s="235" t="s">
        <v>123</v>
      </c>
      <c r="G127" s="232"/>
      <c r="H127" s="236">
        <v>270</v>
      </c>
      <c r="I127" s="237"/>
      <c r="J127" s="232"/>
      <c r="K127" s="232"/>
      <c r="L127" s="238"/>
      <c r="M127" s="239"/>
      <c r="N127" s="240"/>
      <c r="O127" s="240"/>
      <c r="P127" s="240"/>
      <c r="Q127" s="240"/>
      <c r="R127" s="240"/>
      <c r="S127" s="240"/>
      <c r="T127" s="241"/>
      <c r="AT127" s="242" t="s">
        <v>122</v>
      </c>
      <c r="AU127" s="242" t="s">
        <v>82</v>
      </c>
      <c r="AV127" s="12" t="s">
        <v>82</v>
      </c>
      <c r="AW127" s="12" t="s">
        <v>30</v>
      </c>
      <c r="AX127" s="12" t="s">
        <v>78</v>
      </c>
      <c r="AY127" s="242" t="s">
        <v>114</v>
      </c>
    </row>
    <row r="128" s="1" customFormat="1" ht="16.5" customHeight="1">
      <c r="B128" s="36"/>
      <c r="C128" s="218" t="s">
        <v>82</v>
      </c>
      <c r="D128" s="218" t="s">
        <v>116</v>
      </c>
      <c r="E128" s="219" t="s">
        <v>124</v>
      </c>
      <c r="F128" s="220" t="s">
        <v>125</v>
      </c>
      <c r="G128" s="221" t="s">
        <v>119</v>
      </c>
      <c r="H128" s="222">
        <v>8.5</v>
      </c>
      <c r="I128" s="223"/>
      <c r="J128" s="224">
        <f>ROUND(I128*H128,2)</f>
        <v>0</v>
      </c>
      <c r="K128" s="220" t="s">
        <v>120</v>
      </c>
      <c r="L128" s="41"/>
      <c r="M128" s="225" t="s">
        <v>1</v>
      </c>
      <c r="N128" s="226" t="s">
        <v>38</v>
      </c>
      <c r="O128" s="84"/>
      <c r="P128" s="227">
        <f>O128*H128</f>
        <v>0</v>
      </c>
      <c r="Q128" s="227">
        <v>0</v>
      </c>
      <c r="R128" s="227">
        <f>Q128*H128</f>
        <v>0</v>
      </c>
      <c r="S128" s="227">
        <v>0.316</v>
      </c>
      <c r="T128" s="228">
        <f>S128*H128</f>
        <v>2.6859999999999999</v>
      </c>
      <c r="AR128" s="229" t="s">
        <v>113</v>
      </c>
      <c r="AT128" s="229" t="s">
        <v>116</v>
      </c>
      <c r="AU128" s="229" t="s">
        <v>82</v>
      </c>
      <c r="AY128" s="15" t="s">
        <v>114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5" t="s">
        <v>78</v>
      </c>
      <c r="BK128" s="230">
        <f>ROUND(I128*H128,2)</f>
        <v>0</v>
      </c>
      <c r="BL128" s="15" t="s">
        <v>113</v>
      </c>
      <c r="BM128" s="229" t="s">
        <v>126</v>
      </c>
    </row>
    <row r="129" s="12" customFormat="1">
      <c r="B129" s="231"/>
      <c r="C129" s="232"/>
      <c r="D129" s="233" t="s">
        <v>122</v>
      </c>
      <c r="E129" s="234" t="s">
        <v>1</v>
      </c>
      <c r="F129" s="235" t="s">
        <v>127</v>
      </c>
      <c r="G129" s="232"/>
      <c r="H129" s="236">
        <v>8.5</v>
      </c>
      <c r="I129" s="237"/>
      <c r="J129" s="232"/>
      <c r="K129" s="232"/>
      <c r="L129" s="238"/>
      <c r="M129" s="239"/>
      <c r="N129" s="240"/>
      <c r="O129" s="240"/>
      <c r="P129" s="240"/>
      <c r="Q129" s="240"/>
      <c r="R129" s="240"/>
      <c r="S129" s="240"/>
      <c r="T129" s="241"/>
      <c r="AT129" s="242" t="s">
        <v>122</v>
      </c>
      <c r="AU129" s="242" t="s">
        <v>82</v>
      </c>
      <c r="AV129" s="12" t="s">
        <v>82</v>
      </c>
      <c r="AW129" s="12" t="s">
        <v>30</v>
      </c>
      <c r="AX129" s="12" t="s">
        <v>78</v>
      </c>
      <c r="AY129" s="242" t="s">
        <v>114</v>
      </c>
    </row>
    <row r="130" s="1" customFormat="1" ht="24" customHeight="1">
      <c r="B130" s="36"/>
      <c r="C130" s="218" t="s">
        <v>128</v>
      </c>
      <c r="D130" s="218" t="s">
        <v>116</v>
      </c>
      <c r="E130" s="219" t="s">
        <v>129</v>
      </c>
      <c r="F130" s="220" t="s">
        <v>130</v>
      </c>
      <c r="G130" s="221" t="s">
        <v>131</v>
      </c>
      <c r="H130" s="222">
        <v>54</v>
      </c>
      <c r="I130" s="223"/>
      <c r="J130" s="224">
        <f>ROUND(I130*H130,2)</f>
        <v>0</v>
      </c>
      <c r="K130" s="220" t="s">
        <v>120</v>
      </c>
      <c r="L130" s="41"/>
      <c r="M130" s="225" t="s">
        <v>1</v>
      </c>
      <c r="N130" s="226" t="s">
        <v>38</v>
      </c>
      <c r="O130" s="84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AR130" s="229" t="s">
        <v>113</v>
      </c>
      <c r="AT130" s="229" t="s">
        <v>116</v>
      </c>
      <c r="AU130" s="229" t="s">
        <v>82</v>
      </c>
      <c r="AY130" s="15" t="s">
        <v>114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5" t="s">
        <v>78</v>
      </c>
      <c r="BK130" s="230">
        <f>ROUND(I130*H130,2)</f>
        <v>0</v>
      </c>
      <c r="BL130" s="15" t="s">
        <v>113</v>
      </c>
      <c r="BM130" s="229" t="s">
        <v>132</v>
      </c>
    </row>
    <row r="131" s="12" customFormat="1">
      <c r="B131" s="231"/>
      <c r="C131" s="232"/>
      <c r="D131" s="233" t="s">
        <v>122</v>
      </c>
      <c r="E131" s="234" t="s">
        <v>1</v>
      </c>
      <c r="F131" s="235" t="s">
        <v>133</v>
      </c>
      <c r="G131" s="232"/>
      <c r="H131" s="236">
        <v>54</v>
      </c>
      <c r="I131" s="237"/>
      <c r="J131" s="232"/>
      <c r="K131" s="232"/>
      <c r="L131" s="238"/>
      <c r="M131" s="239"/>
      <c r="N131" s="240"/>
      <c r="O131" s="240"/>
      <c r="P131" s="240"/>
      <c r="Q131" s="240"/>
      <c r="R131" s="240"/>
      <c r="S131" s="240"/>
      <c r="T131" s="241"/>
      <c r="AT131" s="242" t="s">
        <v>122</v>
      </c>
      <c r="AU131" s="242" t="s">
        <v>82</v>
      </c>
      <c r="AV131" s="12" t="s">
        <v>82</v>
      </c>
      <c r="AW131" s="12" t="s">
        <v>30</v>
      </c>
      <c r="AX131" s="12" t="s">
        <v>78</v>
      </c>
      <c r="AY131" s="242" t="s">
        <v>114</v>
      </c>
    </row>
    <row r="132" s="1" customFormat="1" ht="24" customHeight="1">
      <c r="B132" s="36"/>
      <c r="C132" s="218" t="s">
        <v>113</v>
      </c>
      <c r="D132" s="218" t="s">
        <v>116</v>
      </c>
      <c r="E132" s="219" t="s">
        <v>134</v>
      </c>
      <c r="F132" s="220" t="s">
        <v>135</v>
      </c>
      <c r="G132" s="221" t="s">
        <v>131</v>
      </c>
      <c r="H132" s="222">
        <v>31.57</v>
      </c>
      <c r="I132" s="223"/>
      <c r="J132" s="224">
        <f>ROUND(I132*H132,2)</f>
        <v>0</v>
      </c>
      <c r="K132" s="220" t="s">
        <v>120</v>
      </c>
      <c r="L132" s="41"/>
      <c r="M132" s="225" t="s">
        <v>1</v>
      </c>
      <c r="N132" s="226" t="s">
        <v>38</v>
      </c>
      <c r="O132" s="84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AR132" s="229" t="s">
        <v>113</v>
      </c>
      <c r="AT132" s="229" t="s">
        <v>116</v>
      </c>
      <c r="AU132" s="229" t="s">
        <v>82</v>
      </c>
      <c r="AY132" s="15" t="s">
        <v>114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5" t="s">
        <v>78</v>
      </c>
      <c r="BK132" s="230">
        <f>ROUND(I132*H132,2)</f>
        <v>0</v>
      </c>
      <c r="BL132" s="15" t="s">
        <v>113</v>
      </c>
      <c r="BM132" s="229" t="s">
        <v>136</v>
      </c>
    </row>
    <row r="133" s="12" customFormat="1">
      <c r="B133" s="231"/>
      <c r="C133" s="232"/>
      <c r="D133" s="233" t="s">
        <v>122</v>
      </c>
      <c r="E133" s="234" t="s">
        <v>1</v>
      </c>
      <c r="F133" s="235" t="s">
        <v>137</v>
      </c>
      <c r="G133" s="232"/>
      <c r="H133" s="236">
        <v>31.57</v>
      </c>
      <c r="I133" s="237"/>
      <c r="J133" s="232"/>
      <c r="K133" s="232"/>
      <c r="L133" s="238"/>
      <c r="M133" s="239"/>
      <c r="N133" s="240"/>
      <c r="O133" s="240"/>
      <c r="P133" s="240"/>
      <c r="Q133" s="240"/>
      <c r="R133" s="240"/>
      <c r="S133" s="240"/>
      <c r="T133" s="241"/>
      <c r="AT133" s="242" t="s">
        <v>122</v>
      </c>
      <c r="AU133" s="242" t="s">
        <v>82</v>
      </c>
      <c r="AV133" s="12" t="s">
        <v>82</v>
      </c>
      <c r="AW133" s="12" t="s">
        <v>30</v>
      </c>
      <c r="AX133" s="12" t="s">
        <v>78</v>
      </c>
      <c r="AY133" s="242" t="s">
        <v>114</v>
      </c>
    </row>
    <row r="134" s="1" customFormat="1" ht="24" customHeight="1">
      <c r="B134" s="36"/>
      <c r="C134" s="218" t="s">
        <v>138</v>
      </c>
      <c r="D134" s="218" t="s">
        <v>116</v>
      </c>
      <c r="E134" s="219" t="s">
        <v>139</v>
      </c>
      <c r="F134" s="220" t="s">
        <v>140</v>
      </c>
      <c r="G134" s="221" t="s">
        <v>131</v>
      </c>
      <c r="H134" s="222">
        <v>15.785</v>
      </c>
      <c r="I134" s="223"/>
      <c r="J134" s="224">
        <f>ROUND(I134*H134,2)</f>
        <v>0</v>
      </c>
      <c r="K134" s="220" t="s">
        <v>120</v>
      </c>
      <c r="L134" s="41"/>
      <c r="M134" s="225" t="s">
        <v>1</v>
      </c>
      <c r="N134" s="226" t="s">
        <v>38</v>
      </c>
      <c r="O134" s="84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AR134" s="229" t="s">
        <v>113</v>
      </c>
      <c r="AT134" s="229" t="s">
        <v>116</v>
      </c>
      <c r="AU134" s="229" t="s">
        <v>82</v>
      </c>
      <c r="AY134" s="15" t="s">
        <v>114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5" t="s">
        <v>78</v>
      </c>
      <c r="BK134" s="230">
        <f>ROUND(I134*H134,2)</f>
        <v>0</v>
      </c>
      <c r="BL134" s="15" t="s">
        <v>113</v>
      </c>
      <c r="BM134" s="229" t="s">
        <v>141</v>
      </c>
    </row>
    <row r="135" s="12" customFormat="1">
      <c r="B135" s="231"/>
      <c r="C135" s="232"/>
      <c r="D135" s="233" t="s">
        <v>122</v>
      </c>
      <c r="E135" s="234" t="s">
        <v>1</v>
      </c>
      <c r="F135" s="235" t="s">
        <v>142</v>
      </c>
      <c r="G135" s="232"/>
      <c r="H135" s="236">
        <v>15.785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AT135" s="242" t="s">
        <v>122</v>
      </c>
      <c r="AU135" s="242" t="s">
        <v>82</v>
      </c>
      <c r="AV135" s="12" t="s">
        <v>82</v>
      </c>
      <c r="AW135" s="12" t="s">
        <v>30</v>
      </c>
      <c r="AX135" s="12" t="s">
        <v>78</v>
      </c>
      <c r="AY135" s="242" t="s">
        <v>114</v>
      </c>
    </row>
    <row r="136" s="1" customFormat="1" ht="24" customHeight="1">
      <c r="B136" s="36"/>
      <c r="C136" s="218" t="s">
        <v>143</v>
      </c>
      <c r="D136" s="218" t="s">
        <v>116</v>
      </c>
      <c r="E136" s="219" t="s">
        <v>144</v>
      </c>
      <c r="F136" s="220" t="s">
        <v>145</v>
      </c>
      <c r="G136" s="221" t="s">
        <v>131</v>
      </c>
      <c r="H136" s="222">
        <v>81</v>
      </c>
      <c r="I136" s="223"/>
      <c r="J136" s="224">
        <f>ROUND(I136*H136,2)</f>
        <v>0</v>
      </c>
      <c r="K136" s="220" t="s">
        <v>120</v>
      </c>
      <c r="L136" s="41"/>
      <c r="M136" s="225" t="s">
        <v>1</v>
      </c>
      <c r="N136" s="226" t="s">
        <v>38</v>
      </c>
      <c r="O136" s="84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AR136" s="229" t="s">
        <v>113</v>
      </c>
      <c r="AT136" s="229" t="s">
        <v>116</v>
      </c>
      <c r="AU136" s="229" t="s">
        <v>82</v>
      </c>
      <c r="AY136" s="15" t="s">
        <v>114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5" t="s">
        <v>78</v>
      </c>
      <c r="BK136" s="230">
        <f>ROUND(I136*H136,2)</f>
        <v>0</v>
      </c>
      <c r="BL136" s="15" t="s">
        <v>113</v>
      </c>
      <c r="BM136" s="229" t="s">
        <v>146</v>
      </c>
    </row>
    <row r="137" s="12" customFormat="1">
      <c r="B137" s="231"/>
      <c r="C137" s="232"/>
      <c r="D137" s="233" t="s">
        <v>122</v>
      </c>
      <c r="E137" s="234" t="s">
        <v>1</v>
      </c>
      <c r="F137" s="235" t="s">
        <v>147</v>
      </c>
      <c r="G137" s="232"/>
      <c r="H137" s="236">
        <v>81</v>
      </c>
      <c r="I137" s="237"/>
      <c r="J137" s="232"/>
      <c r="K137" s="232"/>
      <c r="L137" s="238"/>
      <c r="M137" s="239"/>
      <c r="N137" s="240"/>
      <c r="O137" s="240"/>
      <c r="P137" s="240"/>
      <c r="Q137" s="240"/>
      <c r="R137" s="240"/>
      <c r="S137" s="240"/>
      <c r="T137" s="241"/>
      <c r="AT137" s="242" t="s">
        <v>122</v>
      </c>
      <c r="AU137" s="242" t="s">
        <v>82</v>
      </c>
      <c r="AV137" s="12" t="s">
        <v>82</v>
      </c>
      <c r="AW137" s="12" t="s">
        <v>30</v>
      </c>
      <c r="AX137" s="12" t="s">
        <v>78</v>
      </c>
      <c r="AY137" s="242" t="s">
        <v>114</v>
      </c>
    </row>
    <row r="138" s="1" customFormat="1" ht="24" customHeight="1">
      <c r="B138" s="36"/>
      <c r="C138" s="218" t="s">
        <v>148</v>
      </c>
      <c r="D138" s="218" t="s">
        <v>116</v>
      </c>
      <c r="E138" s="219" t="s">
        <v>149</v>
      </c>
      <c r="F138" s="220" t="s">
        <v>150</v>
      </c>
      <c r="G138" s="221" t="s">
        <v>131</v>
      </c>
      <c r="H138" s="222">
        <v>22</v>
      </c>
      <c r="I138" s="223"/>
      <c r="J138" s="224">
        <f>ROUND(I138*H138,2)</f>
        <v>0</v>
      </c>
      <c r="K138" s="220" t="s">
        <v>1</v>
      </c>
      <c r="L138" s="41"/>
      <c r="M138" s="225" t="s">
        <v>1</v>
      </c>
      <c r="N138" s="226" t="s">
        <v>38</v>
      </c>
      <c r="O138" s="84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9" t="s">
        <v>113</v>
      </c>
      <c r="AT138" s="229" t="s">
        <v>116</v>
      </c>
      <c r="AU138" s="229" t="s">
        <v>82</v>
      </c>
      <c r="AY138" s="15" t="s">
        <v>114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5" t="s">
        <v>78</v>
      </c>
      <c r="BK138" s="230">
        <f>ROUND(I138*H138,2)</f>
        <v>0</v>
      </c>
      <c r="BL138" s="15" t="s">
        <v>113</v>
      </c>
      <c r="BM138" s="229" t="s">
        <v>151</v>
      </c>
    </row>
    <row r="139" s="12" customFormat="1">
      <c r="B139" s="231"/>
      <c r="C139" s="232"/>
      <c r="D139" s="233" t="s">
        <v>122</v>
      </c>
      <c r="E139" s="234" t="s">
        <v>1</v>
      </c>
      <c r="F139" s="235" t="s">
        <v>152</v>
      </c>
      <c r="G139" s="232"/>
      <c r="H139" s="236">
        <v>22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AT139" s="242" t="s">
        <v>122</v>
      </c>
      <c r="AU139" s="242" t="s">
        <v>82</v>
      </c>
      <c r="AV139" s="12" t="s">
        <v>82</v>
      </c>
      <c r="AW139" s="12" t="s">
        <v>30</v>
      </c>
      <c r="AX139" s="12" t="s">
        <v>78</v>
      </c>
      <c r="AY139" s="242" t="s">
        <v>114</v>
      </c>
    </row>
    <row r="140" s="1" customFormat="1" ht="24" customHeight="1">
      <c r="B140" s="36"/>
      <c r="C140" s="218" t="s">
        <v>153</v>
      </c>
      <c r="D140" s="218" t="s">
        <v>116</v>
      </c>
      <c r="E140" s="219" t="s">
        <v>154</v>
      </c>
      <c r="F140" s="220" t="s">
        <v>155</v>
      </c>
      <c r="G140" s="221" t="s">
        <v>131</v>
      </c>
      <c r="H140" s="222">
        <v>31.75</v>
      </c>
      <c r="I140" s="223"/>
      <c r="J140" s="224">
        <f>ROUND(I140*H140,2)</f>
        <v>0</v>
      </c>
      <c r="K140" s="220" t="s">
        <v>120</v>
      </c>
      <c r="L140" s="41"/>
      <c r="M140" s="225" t="s">
        <v>1</v>
      </c>
      <c r="N140" s="226" t="s">
        <v>38</v>
      </c>
      <c r="O140" s="84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AR140" s="229" t="s">
        <v>113</v>
      </c>
      <c r="AT140" s="229" t="s">
        <v>116</v>
      </c>
      <c r="AU140" s="229" t="s">
        <v>82</v>
      </c>
      <c r="AY140" s="15" t="s">
        <v>114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5" t="s">
        <v>78</v>
      </c>
      <c r="BK140" s="230">
        <f>ROUND(I140*H140,2)</f>
        <v>0</v>
      </c>
      <c r="BL140" s="15" t="s">
        <v>113</v>
      </c>
      <c r="BM140" s="229" t="s">
        <v>156</v>
      </c>
    </row>
    <row r="141" s="12" customFormat="1">
      <c r="B141" s="231"/>
      <c r="C141" s="232"/>
      <c r="D141" s="233" t="s">
        <v>122</v>
      </c>
      <c r="E141" s="234" t="s">
        <v>1</v>
      </c>
      <c r="F141" s="235" t="s">
        <v>157</v>
      </c>
      <c r="G141" s="232"/>
      <c r="H141" s="236">
        <v>31.75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AT141" s="242" t="s">
        <v>122</v>
      </c>
      <c r="AU141" s="242" t="s">
        <v>82</v>
      </c>
      <c r="AV141" s="12" t="s">
        <v>82</v>
      </c>
      <c r="AW141" s="12" t="s">
        <v>30</v>
      </c>
      <c r="AX141" s="12" t="s">
        <v>78</v>
      </c>
      <c r="AY141" s="242" t="s">
        <v>114</v>
      </c>
    </row>
    <row r="142" s="1" customFormat="1" ht="24" customHeight="1">
      <c r="B142" s="36"/>
      <c r="C142" s="218" t="s">
        <v>158</v>
      </c>
      <c r="D142" s="218" t="s">
        <v>116</v>
      </c>
      <c r="E142" s="219" t="s">
        <v>159</v>
      </c>
      <c r="F142" s="220" t="s">
        <v>160</v>
      </c>
      <c r="G142" s="221" t="s">
        <v>131</v>
      </c>
      <c r="H142" s="222">
        <v>317.5</v>
      </c>
      <c r="I142" s="223"/>
      <c r="J142" s="224">
        <f>ROUND(I142*H142,2)</f>
        <v>0</v>
      </c>
      <c r="K142" s="220" t="s">
        <v>120</v>
      </c>
      <c r="L142" s="41"/>
      <c r="M142" s="225" t="s">
        <v>1</v>
      </c>
      <c r="N142" s="226" t="s">
        <v>38</v>
      </c>
      <c r="O142" s="84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AR142" s="229" t="s">
        <v>113</v>
      </c>
      <c r="AT142" s="229" t="s">
        <v>116</v>
      </c>
      <c r="AU142" s="229" t="s">
        <v>82</v>
      </c>
      <c r="AY142" s="15" t="s">
        <v>114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5" t="s">
        <v>78</v>
      </c>
      <c r="BK142" s="230">
        <f>ROUND(I142*H142,2)</f>
        <v>0</v>
      </c>
      <c r="BL142" s="15" t="s">
        <v>113</v>
      </c>
      <c r="BM142" s="229" t="s">
        <v>161</v>
      </c>
    </row>
    <row r="143" s="12" customFormat="1">
      <c r="B143" s="231"/>
      <c r="C143" s="232"/>
      <c r="D143" s="233" t="s">
        <v>122</v>
      </c>
      <c r="E143" s="234" t="s">
        <v>1</v>
      </c>
      <c r="F143" s="235" t="s">
        <v>162</v>
      </c>
      <c r="G143" s="232"/>
      <c r="H143" s="236">
        <v>317.5</v>
      </c>
      <c r="I143" s="237"/>
      <c r="J143" s="232"/>
      <c r="K143" s="232"/>
      <c r="L143" s="238"/>
      <c r="M143" s="239"/>
      <c r="N143" s="240"/>
      <c r="O143" s="240"/>
      <c r="P143" s="240"/>
      <c r="Q143" s="240"/>
      <c r="R143" s="240"/>
      <c r="S143" s="240"/>
      <c r="T143" s="241"/>
      <c r="AT143" s="242" t="s">
        <v>122</v>
      </c>
      <c r="AU143" s="242" t="s">
        <v>82</v>
      </c>
      <c r="AV143" s="12" t="s">
        <v>82</v>
      </c>
      <c r="AW143" s="12" t="s">
        <v>30</v>
      </c>
      <c r="AX143" s="12" t="s">
        <v>78</v>
      </c>
      <c r="AY143" s="242" t="s">
        <v>114</v>
      </c>
    </row>
    <row r="144" s="1" customFormat="1" ht="24" customHeight="1">
      <c r="B144" s="36"/>
      <c r="C144" s="218" t="s">
        <v>163</v>
      </c>
      <c r="D144" s="218" t="s">
        <v>116</v>
      </c>
      <c r="E144" s="219" t="s">
        <v>164</v>
      </c>
      <c r="F144" s="220" t="s">
        <v>165</v>
      </c>
      <c r="G144" s="221" t="s">
        <v>131</v>
      </c>
      <c r="H144" s="222">
        <v>22</v>
      </c>
      <c r="I144" s="223"/>
      <c r="J144" s="224">
        <f>ROUND(I144*H144,2)</f>
        <v>0</v>
      </c>
      <c r="K144" s="220" t="s">
        <v>120</v>
      </c>
      <c r="L144" s="41"/>
      <c r="M144" s="225" t="s">
        <v>1</v>
      </c>
      <c r="N144" s="226" t="s">
        <v>38</v>
      </c>
      <c r="O144" s="84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AR144" s="229" t="s">
        <v>113</v>
      </c>
      <c r="AT144" s="229" t="s">
        <v>116</v>
      </c>
      <c r="AU144" s="229" t="s">
        <v>82</v>
      </c>
      <c r="AY144" s="15" t="s">
        <v>114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5" t="s">
        <v>78</v>
      </c>
      <c r="BK144" s="230">
        <f>ROUND(I144*H144,2)</f>
        <v>0</v>
      </c>
      <c r="BL144" s="15" t="s">
        <v>113</v>
      </c>
      <c r="BM144" s="229" t="s">
        <v>166</v>
      </c>
    </row>
    <row r="145" s="12" customFormat="1">
      <c r="B145" s="231"/>
      <c r="C145" s="232"/>
      <c r="D145" s="233" t="s">
        <v>122</v>
      </c>
      <c r="E145" s="234" t="s">
        <v>1</v>
      </c>
      <c r="F145" s="235" t="s">
        <v>152</v>
      </c>
      <c r="G145" s="232"/>
      <c r="H145" s="236">
        <v>22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AT145" s="242" t="s">
        <v>122</v>
      </c>
      <c r="AU145" s="242" t="s">
        <v>82</v>
      </c>
      <c r="AV145" s="12" t="s">
        <v>82</v>
      </c>
      <c r="AW145" s="12" t="s">
        <v>30</v>
      </c>
      <c r="AX145" s="12" t="s">
        <v>78</v>
      </c>
      <c r="AY145" s="242" t="s">
        <v>114</v>
      </c>
    </row>
    <row r="146" s="1" customFormat="1" ht="16.5" customHeight="1">
      <c r="B146" s="36"/>
      <c r="C146" s="218" t="s">
        <v>167</v>
      </c>
      <c r="D146" s="218" t="s">
        <v>116</v>
      </c>
      <c r="E146" s="219" t="s">
        <v>168</v>
      </c>
      <c r="F146" s="220" t="s">
        <v>169</v>
      </c>
      <c r="G146" s="221" t="s">
        <v>131</v>
      </c>
      <c r="H146" s="222">
        <v>31.75</v>
      </c>
      <c r="I146" s="223"/>
      <c r="J146" s="224">
        <f>ROUND(I146*H146,2)</f>
        <v>0</v>
      </c>
      <c r="K146" s="220" t="s">
        <v>120</v>
      </c>
      <c r="L146" s="41"/>
      <c r="M146" s="225" t="s">
        <v>1</v>
      </c>
      <c r="N146" s="226" t="s">
        <v>38</v>
      </c>
      <c r="O146" s="84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AR146" s="229" t="s">
        <v>113</v>
      </c>
      <c r="AT146" s="229" t="s">
        <v>116</v>
      </c>
      <c r="AU146" s="229" t="s">
        <v>82</v>
      </c>
      <c r="AY146" s="15" t="s">
        <v>114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5" t="s">
        <v>78</v>
      </c>
      <c r="BK146" s="230">
        <f>ROUND(I146*H146,2)</f>
        <v>0</v>
      </c>
      <c r="BL146" s="15" t="s">
        <v>113</v>
      </c>
      <c r="BM146" s="229" t="s">
        <v>170</v>
      </c>
    </row>
    <row r="147" s="12" customFormat="1">
      <c r="B147" s="231"/>
      <c r="C147" s="232"/>
      <c r="D147" s="233" t="s">
        <v>122</v>
      </c>
      <c r="E147" s="234" t="s">
        <v>1</v>
      </c>
      <c r="F147" s="235" t="s">
        <v>157</v>
      </c>
      <c r="G147" s="232"/>
      <c r="H147" s="236">
        <v>31.75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AT147" s="242" t="s">
        <v>122</v>
      </c>
      <c r="AU147" s="242" t="s">
        <v>82</v>
      </c>
      <c r="AV147" s="12" t="s">
        <v>82</v>
      </c>
      <c r="AW147" s="12" t="s">
        <v>30</v>
      </c>
      <c r="AX147" s="12" t="s">
        <v>78</v>
      </c>
      <c r="AY147" s="242" t="s">
        <v>114</v>
      </c>
    </row>
    <row r="148" s="1" customFormat="1" ht="24" customHeight="1">
      <c r="B148" s="36"/>
      <c r="C148" s="218" t="s">
        <v>171</v>
      </c>
      <c r="D148" s="218" t="s">
        <v>116</v>
      </c>
      <c r="E148" s="219" t="s">
        <v>172</v>
      </c>
      <c r="F148" s="220" t="s">
        <v>173</v>
      </c>
      <c r="G148" s="221" t="s">
        <v>174</v>
      </c>
      <c r="H148" s="222">
        <v>57.149999999999999</v>
      </c>
      <c r="I148" s="223"/>
      <c r="J148" s="224">
        <f>ROUND(I148*H148,2)</f>
        <v>0</v>
      </c>
      <c r="K148" s="220" t="s">
        <v>120</v>
      </c>
      <c r="L148" s="41"/>
      <c r="M148" s="225" t="s">
        <v>1</v>
      </c>
      <c r="N148" s="226" t="s">
        <v>38</v>
      </c>
      <c r="O148" s="84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AR148" s="229" t="s">
        <v>113</v>
      </c>
      <c r="AT148" s="229" t="s">
        <v>116</v>
      </c>
      <c r="AU148" s="229" t="s">
        <v>82</v>
      </c>
      <c r="AY148" s="15" t="s">
        <v>114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5" t="s">
        <v>78</v>
      </c>
      <c r="BK148" s="230">
        <f>ROUND(I148*H148,2)</f>
        <v>0</v>
      </c>
      <c r="BL148" s="15" t="s">
        <v>113</v>
      </c>
      <c r="BM148" s="229" t="s">
        <v>175</v>
      </c>
    </row>
    <row r="149" s="12" customFormat="1">
      <c r="B149" s="231"/>
      <c r="C149" s="232"/>
      <c r="D149" s="233" t="s">
        <v>122</v>
      </c>
      <c r="E149" s="234" t="s">
        <v>1</v>
      </c>
      <c r="F149" s="235" t="s">
        <v>176</v>
      </c>
      <c r="G149" s="232"/>
      <c r="H149" s="236">
        <v>57.149999999999999</v>
      </c>
      <c r="I149" s="237"/>
      <c r="J149" s="232"/>
      <c r="K149" s="232"/>
      <c r="L149" s="238"/>
      <c r="M149" s="239"/>
      <c r="N149" s="240"/>
      <c r="O149" s="240"/>
      <c r="P149" s="240"/>
      <c r="Q149" s="240"/>
      <c r="R149" s="240"/>
      <c r="S149" s="240"/>
      <c r="T149" s="241"/>
      <c r="AT149" s="242" t="s">
        <v>122</v>
      </c>
      <c r="AU149" s="242" t="s">
        <v>82</v>
      </c>
      <c r="AV149" s="12" t="s">
        <v>82</v>
      </c>
      <c r="AW149" s="12" t="s">
        <v>30</v>
      </c>
      <c r="AX149" s="12" t="s">
        <v>78</v>
      </c>
      <c r="AY149" s="242" t="s">
        <v>114</v>
      </c>
    </row>
    <row r="150" s="1" customFormat="1" ht="24" customHeight="1">
      <c r="B150" s="36"/>
      <c r="C150" s="218" t="s">
        <v>177</v>
      </c>
      <c r="D150" s="218" t="s">
        <v>116</v>
      </c>
      <c r="E150" s="219" t="s">
        <v>178</v>
      </c>
      <c r="F150" s="220" t="s">
        <v>179</v>
      </c>
      <c r="G150" s="221" t="s">
        <v>119</v>
      </c>
      <c r="H150" s="222">
        <v>110</v>
      </c>
      <c r="I150" s="223"/>
      <c r="J150" s="224">
        <f>ROUND(I150*H150,2)</f>
        <v>0</v>
      </c>
      <c r="K150" s="220" t="s">
        <v>120</v>
      </c>
      <c r="L150" s="41"/>
      <c r="M150" s="225" t="s">
        <v>1</v>
      </c>
      <c r="N150" s="226" t="s">
        <v>38</v>
      </c>
      <c r="O150" s="84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AR150" s="229" t="s">
        <v>113</v>
      </c>
      <c r="AT150" s="229" t="s">
        <v>116</v>
      </c>
      <c r="AU150" s="229" t="s">
        <v>82</v>
      </c>
      <c r="AY150" s="15" t="s">
        <v>114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5" t="s">
        <v>78</v>
      </c>
      <c r="BK150" s="230">
        <f>ROUND(I150*H150,2)</f>
        <v>0</v>
      </c>
      <c r="BL150" s="15" t="s">
        <v>113</v>
      </c>
      <c r="BM150" s="229" t="s">
        <v>180</v>
      </c>
    </row>
    <row r="151" s="12" customFormat="1">
      <c r="B151" s="231"/>
      <c r="C151" s="232"/>
      <c r="D151" s="233" t="s">
        <v>122</v>
      </c>
      <c r="E151" s="234" t="s">
        <v>1</v>
      </c>
      <c r="F151" s="235" t="s">
        <v>181</v>
      </c>
      <c r="G151" s="232"/>
      <c r="H151" s="236">
        <v>110</v>
      </c>
      <c r="I151" s="237"/>
      <c r="J151" s="232"/>
      <c r="K151" s="232"/>
      <c r="L151" s="238"/>
      <c r="M151" s="239"/>
      <c r="N151" s="240"/>
      <c r="O151" s="240"/>
      <c r="P151" s="240"/>
      <c r="Q151" s="240"/>
      <c r="R151" s="240"/>
      <c r="S151" s="240"/>
      <c r="T151" s="241"/>
      <c r="AT151" s="242" t="s">
        <v>122</v>
      </c>
      <c r="AU151" s="242" t="s">
        <v>82</v>
      </c>
      <c r="AV151" s="12" t="s">
        <v>82</v>
      </c>
      <c r="AW151" s="12" t="s">
        <v>30</v>
      </c>
      <c r="AX151" s="12" t="s">
        <v>78</v>
      </c>
      <c r="AY151" s="242" t="s">
        <v>114</v>
      </c>
    </row>
    <row r="152" s="1" customFormat="1" ht="24" customHeight="1">
      <c r="B152" s="36"/>
      <c r="C152" s="218" t="s">
        <v>182</v>
      </c>
      <c r="D152" s="218" t="s">
        <v>116</v>
      </c>
      <c r="E152" s="219" t="s">
        <v>183</v>
      </c>
      <c r="F152" s="220" t="s">
        <v>184</v>
      </c>
      <c r="G152" s="221" t="s">
        <v>119</v>
      </c>
      <c r="H152" s="222">
        <v>110</v>
      </c>
      <c r="I152" s="223"/>
      <c r="J152" s="224">
        <f>ROUND(I152*H152,2)</f>
        <v>0</v>
      </c>
      <c r="K152" s="220" t="s">
        <v>120</v>
      </c>
      <c r="L152" s="41"/>
      <c r="M152" s="225" t="s">
        <v>1</v>
      </c>
      <c r="N152" s="226" t="s">
        <v>38</v>
      </c>
      <c r="O152" s="84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AR152" s="229" t="s">
        <v>113</v>
      </c>
      <c r="AT152" s="229" t="s">
        <v>116</v>
      </c>
      <c r="AU152" s="229" t="s">
        <v>82</v>
      </c>
      <c r="AY152" s="15" t="s">
        <v>114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5" t="s">
        <v>78</v>
      </c>
      <c r="BK152" s="230">
        <f>ROUND(I152*H152,2)</f>
        <v>0</v>
      </c>
      <c r="BL152" s="15" t="s">
        <v>113</v>
      </c>
      <c r="BM152" s="229" t="s">
        <v>185</v>
      </c>
    </row>
    <row r="153" s="12" customFormat="1">
      <c r="B153" s="231"/>
      <c r="C153" s="232"/>
      <c r="D153" s="233" t="s">
        <v>122</v>
      </c>
      <c r="E153" s="234" t="s">
        <v>1</v>
      </c>
      <c r="F153" s="235" t="s">
        <v>181</v>
      </c>
      <c r="G153" s="232"/>
      <c r="H153" s="236">
        <v>110</v>
      </c>
      <c r="I153" s="237"/>
      <c r="J153" s="232"/>
      <c r="K153" s="232"/>
      <c r="L153" s="238"/>
      <c r="M153" s="239"/>
      <c r="N153" s="240"/>
      <c r="O153" s="240"/>
      <c r="P153" s="240"/>
      <c r="Q153" s="240"/>
      <c r="R153" s="240"/>
      <c r="S153" s="240"/>
      <c r="T153" s="241"/>
      <c r="AT153" s="242" t="s">
        <v>122</v>
      </c>
      <c r="AU153" s="242" t="s">
        <v>82</v>
      </c>
      <c r="AV153" s="12" t="s">
        <v>82</v>
      </c>
      <c r="AW153" s="12" t="s">
        <v>30</v>
      </c>
      <c r="AX153" s="12" t="s">
        <v>78</v>
      </c>
      <c r="AY153" s="242" t="s">
        <v>114</v>
      </c>
    </row>
    <row r="154" s="1" customFormat="1" ht="24" customHeight="1">
      <c r="B154" s="36"/>
      <c r="C154" s="218" t="s">
        <v>8</v>
      </c>
      <c r="D154" s="218" t="s">
        <v>116</v>
      </c>
      <c r="E154" s="219" t="s">
        <v>186</v>
      </c>
      <c r="F154" s="220" t="s">
        <v>187</v>
      </c>
      <c r="G154" s="221" t="s">
        <v>119</v>
      </c>
      <c r="H154" s="222">
        <v>110</v>
      </c>
      <c r="I154" s="223"/>
      <c r="J154" s="224">
        <f>ROUND(I154*H154,2)</f>
        <v>0</v>
      </c>
      <c r="K154" s="220" t="s">
        <v>120</v>
      </c>
      <c r="L154" s="41"/>
      <c r="M154" s="225" t="s">
        <v>1</v>
      </c>
      <c r="N154" s="226" t="s">
        <v>38</v>
      </c>
      <c r="O154" s="84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AR154" s="229" t="s">
        <v>113</v>
      </c>
      <c r="AT154" s="229" t="s">
        <v>116</v>
      </c>
      <c r="AU154" s="229" t="s">
        <v>82</v>
      </c>
      <c r="AY154" s="15" t="s">
        <v>114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5" t="s">
        <v>78</v>
      </c>
      <c r="BK154" s="230">
        <f>ROUND(I154*H154,2)</f>
        <v>0</v>
      </c>
      <c r="BL154" s="15" t="s">
        <v>113</v>
      </c>
      <c r="BM154" s="229" t="s">
        <v>188</v>
      </c>
    </row>
    <row r="155" s="12" customFormat="1">
      <c r="B155" s="231"/>
      <c r="C155" s="232"/>
      <c r="D155" s="233" t="s">
        <v>122</v>
      </c>
      <c r="E155" s="234" t="s">
        <v>1</v>
      </c>
      <c r="F155" s="235" t="s">
        <v>181</v>
      </c>
      <c r="G155" s="232"/>
      <c r="H155" s="236">
        <v>110</v>
      </c>
      <c r="I155" s="237"/>
      <c r="J155" s="232"/>
      <c r="K155" s="232"/>
      <c r="L155" s="238"/>
      <c r="M155" s="239"/>
      <c r="N155" s="240"/>
      <c r="O155" s="240"/>
      <c r="P155" s="240"/>
      <c r="Q155" s="240"/>
      <c r="R155" s="240"/>
      <c r="S155" s="240"/>
      <c r="T155" s="241"/>
      <c r="AT155" s="242" t="s">
        <v>122</v>
      </c>
      <c r="AU155" s="242" t="s">
        <v>82</v>
      </c>
      <c r="AV155" s="12" t="s">
        <v>82</v>
      </c>
      <c r="AW155" s="12" t="s">
        <v>30</v>
      </c>
      <c r="AX155" s="12" t="s">
        <v>78</v>
      </c>
      <c r="AY155" s="242" t="s">
        <v>114</v>
      </c>
    </row>
    <row r="156" s="1" customFormat="1" ht="16.5" customHeight="1">
      <c r="B156" s="36"/>
      <c r="C156" s="243" t="s">
        <v>189</v>
      </c>
      <c r="D156" s="243" t="s">
        <v>190</v>
      </c>
      <c r="E156" s="244" t="s">
        <v>191</v>
      </c>
      <c r="F156" s="245" t="s">
        <v>192</v>
      </c>
      <c r="G156" s="246" t="s">
        <v>193</v>
      </c>
      <c r="H156" s="247">
        <v>5.5</v>
      </c>
      <c r="I156" s="248"/>
      <c r="J156" s="249">
        <f>ROUND(I156*H156,2)</f>
        <v>0</v>
      </c>
      <c r="K156" s="245" t="s">
        <v>120</v>
      </c>
      <c r="L156" s="250"/>
      <c r="M156" s="251" t="s">
        <v>1</v>
      </c>
      <c r="N156" s="252" t="s">
        <v>38</v>
      </c>
      <c r="O156" s="84"/>
      <c r="P156" s="227">
        <f>O156*H156</f>
        <v>0</v>
      </c>
      <c r="Q156" s="227">
        <v>0.001</v>
      </c>
      <c r="R156" s="227">
        <f>Q156*H156</f>
        <v>0.0054999999999999997</v>
      </c>
      <c r="S156" s="227">
        <v>0</v>
      </c>
      <c r="T156" s="228">
        <f>S156*H156</f>
        <v>0</v>
      </c>
      <c r="AR156" s="229" t="s">
        <v>153</v>
      </c>
      <c r="AT156" s="229" t="s">
        <v>190</v>
      </c>
      <c r="AU156" s="229" t="s">
        <v>82</v>
      </c>
      <c r="AY156" s="15" t="s">
        <v>114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5" t="s">
        <v>78</v>
      </c>
      <c r="BK156" s="230">
        <f>ROUND(I156*H156,2)</f>
        <v>0</v>
      </c>
      <c r="BL156" s="15" t="s">
        <v>113</v>
      </c>
      <c r="BM156" s="229" t="s">
        <v>194</v>
      </c>
    </row>
    <row r="157" s="12" customFormat="1">
      <c r="B157" s="231"/>
      <c r="C157" s="232"/>
      <c r="D157" s="233" t="s">
        <v>122</v>
      </c>
      <c r="E157" s="234" t="s">
        <v>1</v>
      </c>
      <c r="F157" s="235" t="s">
        <v>195</v>
      </c>
      <c r="G157" s="232"/>
      <c r="H157" s="236">
        <v>5.5</v>
      </c>
      <c r="I157" s="237"/>
      <c r="J157" s="232"/>
      <c r="K157" s="232"/>
      <c r="L157" s="238"/>
      <c r="M157" s="239"/>
      <c r="N157" s="240"/>
      <c r="O157" s="240"/>
      <c r="P157" s="240"/>
      <c r="Q157" s="240"/>
      <c r="R157" s="240"/>
      <c r="S157" s="240"/>
      <c r="T157" s="241"/>
      <c r="AT157" s="242" t="s">
        <v>122</v>
      </c>
      <c r="AU157" s="242" t="s">
        <v>82</v>
      </c>
      <c r="AV157" s="12" t="s">
        <v>82</v>
      </c>
      <c r="AW157" s="12" t="s">
        <v>30</v>
      </c>
      <c r="AX157" s="12" t="s">
        <v>78</v>
      </c>
      <c r="AY157" s="242" t="s">
        <v>114</v>
      </c>
    </row>
    <row r="158" s="1" customFormat="1" ht="16.5" customHeight="1">
      <c r="B158" s="36"/>
      <c r="C158" s="218" t="s">
        <v>196</v>
      </c>
      <c r="D158" s="218" t="s">
        <v>116</v>
      </c>
      <c r="E158" s="219" t="s">
        <v>197</v>
      </c>
      <c r="F158" s="220" t="s">
        <v>198</v>
      </c>
      <c r="G158" s="221" t="s">
        <v>119</v>
      </c>
      <c r="H158" s="222">
        <v>157.84999999999999</v>
      </c>
      <c r="I158" s="223"/>
      <c r="J158" s="224">
        <f>ROUND(I158*H158,2)</f>
        <v>0</v>
      </c>
      <c r="K158" s="220" t="s">
        <v>120</v>
      </c>
      <c r="L158" s="41"/>
      <c r="M158" s="225" t="s">
        <v>1</v>
      </c>
      <c r="N158" s="226" t="s">
        <v>38</v>
      </c>
      <c r="O158" s="84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AR158" s="229" t="s">
        <v>113</v>
      </c>
      <c r="AT158" s="229" t="s">
        <v>116</v>
      </c>
      <c r="AU158" s="229" t="s">
        <v>82</v>
      </c>
      <c r="AY158" s="15" t="s">
        <v>114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5" t="s">
        <v>78</v>
      </c>
      <c r="BK158" s="230">
        <f>ROUND(I158*H158,2)</f>
        <v>0</v>
      </c>
      <c r="BL158" s="15" t="s">
        <v>113</v>
      </c>
      <c r="BM158" s="229" t="s">
        <v>199</v>
      </c>
    </row>
    <row r="159" s="12" customFormat="1">
      <c r="B159" s="231"/>
      <c r="C159" s="232"/>
      <c r="D159" s="233" t="s">
        <v>122</v>
      </c>
      <c r="E159" s="234" t="s">
        <v>1</v>
      </c>
      <c r="F159" s="235" t="s">
        <v>200</v>
      </c>
      <c r="G159" s="232"/>
      <c r="H159" s="236">
        <v>157.84999999999999</v>
      </c>
      <c r="I159" s="237"/>
      <c r="J159" s="232"/>
      <c r="K159" s="232"/>
      <c r="L159" s="238"/>
      <c r="M159" s="239"/>
      <c r="N159" s="240"/>
      <c r="O159" s="240"/>
      <c r="P159" s="240"/>
      <c r="Q159" s="240"/>
      <c r="R159" s="240"/>
      <c r="S159" s="240"/>
      <c r="T159" s="241"/>
      <c r="AT159" s="242" t="s">
        <v>122</v>
      </c>
      <c r="AU159" s="242" t="s">
        <v>82</v>
      </c>
      <c r="AV159" s="12" t="s">
        <v>82</v>
      </c>
      <c r="AW159" s="12" t="s">
        <v>30</v>
      </c>
      <c r="AX159" s="12" t="s">
        <v>78</v>
      </c>
      <c r="AY159" s="242" t="s">
        <v>114</v>
      </c>
    </row>
    <row r="160" s="11" customFormat="1" ht="22.8" customHeight="1">
      <c r="B160" s="202"/>
      <c r="C160" s="203"/>
      <c r="D160" s="204" t="s">
        <v>72</v>
      </c>
      <c r="E160" s="216" t="s">
        <v>138</v>
      </c>
      <c r="F160" s="216" t="s">
        <v>201</v>
      </c>
      <c r="G160" s="203"/>
      <c r="H160" s="203"/>
      <c r="I160" s="206"/>
      <c r="J160" s="217">
        <f>BK160</f>
        <v>0</v>
      </c>
      <c r="K160" s="203"/>
      <c r="L160" s="208"/>
      <c r="M160" s="209"/>
      <c r="N160" s="210"/>
      <c r="O160" s="210"/>
      <c r="P160" s="211">
        <f>SUM(P161:P178)</f>
        <v>0</v>
      </c>
      <c r="Q160" s="210"/>
      <c r="R160" s="211">
        <f>SUM(R161:R178)</f>
        <v>21.331199999999999</v>
      </c>
      <c r="S160" s="210"/>
      <c r="T160" s="212">
        <f>SUM(T161:T178)</f>
        <v>0</v>
      </c>
      <c r="AR160" s="213" t="s">
        <v>78</v>
      </c>
      <c r="AT160" s="214" t="s">
        <v>72</v>
      </c>
      <c r="AU160" s="214" t="s">
        <v>78</v>
      </c>
      <c r="AY160" s="213" t="s">
        <v>114</v>
      </c>
      <c r="BK160" s="215">
        <f>SUM(BK161:BK178)</f>
        <v>0</v>
      </c>
    </row>
    <row r="161" s="1" customFormat="1" ht="16.5" customHeight="1">
      <c r="B161" s="36"/>
      <c r="C161" s="218" t="s">
        <v>202</v>
      </c>
      <c r="D161" s="218" t="s">
        <v>116</v>
      </c>
      <c r="E161" s="219" t="s">
        <v>203</v>
      </c>
      <c r="F161" s="220" t="s">
        <v>204</v>
      </c>
      <c r="G161" s="221" t="s">
        <v>119</v>
      </c>
      <c r="H161" s="222">
        <v>157.84999999999999</v>
      </c>
      <c r="I161" s="223"/>
      <c r="J161" s="224">
        <f>ROUND(I161*H161,2)</f>
        <v>0</v>
      </c>
      <c r="K161" s="220" t="s">
        <v>120</v>
      </c>
      <c r="L161" s="41"/>
      <c r="M161" s="225" t="s">
        <v>1</v>
      </c>
      <c r="N161" s="226" t="s">
        <v>38</v>
      </c>
      <c r="O161" s="84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AR161" s="229" t="s">
        <v>113</v>
      </c>
      <c r="AT161" s="229" t="s">
        <v>116</v>
      </c>
      <c r="AU161" s="229" t="s">
        <v>82</v>
      </c>
      <c r="AY161" s="15" t="s">
        <v>114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5" t="s">
        <v>78</v>
      </c>
      <c r="BK161" s="230">
        <f>ROUND(I161*H161,2)</f>
        <v>0</v>
      </c>
      <c r="BL161" s="15" t="s">
        <v>113</v>
      </c>
      <c r="BM161" s="229" t="s">
        <v>205</v>
      </c>
    </row>
    <row r="162" s="12" customFormat="1">
      <c r="B162" s="231"/>
      <c r="C162" s="232"/>
      <c r="D162" s="233" t="s">
        <v>122</v>
      </c>
      <c r="E162" s="234" t="s">
        <v>1</v>
      </c>
      <c r="F162" s="235" t="s">
        <v>206</v>
      </c>
      <c r="G162" s="232"/>
      <c r="H162" s="236">
        <v>16.600000000000001</v>
      </c>
      <c r="I162" s="237"/>
      <c r="J162" s="232"/>
      <c r="K162" s="232"/>
      <c r="L162" s="238"/>
      <c r="M162" s="239"/>
      <c r="N162" s="240"/>
      <c r="O162" s="240"/>
      <c r="P162" s="240"/>
      <c r="Q162" s="240"/>
      <c r="R162" s="240"/>
      <c r="S162" s="240"/>
      <c r="T162" s="241"/>
      <c r="AT162" s="242" t="s">
        <v>122</v>
      </c>
      <c r="AU162" s="242" t="s">
        <v>82</v>
      </c>
      <c r="AV162" s="12" t="s">
        <v>82</v>
      </c>
      <c r="AW162" s="12" t="s">
        <v>30</v>
      </c>
      <c r="AX162" s="12" t="s">
        <v>73</v>
      </c>
      <c r="AY162" s="242" t="s">
        <v>114</v>
      </c>
    </row>
    <row r="163" s="12" customFormat="1">
      <c r="B163" s="231"/>
      <c r="C163" s="232"/>
      <c r="D163" s="233" t="s">
        <v>122</v>
      </c>
      <c r="E163" s="234" t="s">
        <v>1</v>
      </c>
      <c r="F163" s="235" t="s">
        <v>207</v>
      </c>
      <c r="G163" s="232"/>
      <c r="H163" s="236">
        <v>21.25</v>
      </c>
      <c r="I163" s="237"/>
      <c r="J163" s="232"/>
      <c r="K163" s="232"/>
      <c r="L163" s="238"/>
      <c r="M163" s="239"/>
      <c r="N163" s="240"/>
      <c r="O163" s="240"/>
      <c r="P163" s="240"/>
      <c r="Q163" s="240"/>
      <c r="R163" s="240"/>
      <c r="S163" s="240"/>
      <c r="T163" s="241"/>
      <c r="AT163" s="242" t="s">
        <v>122</v>
      </c>
      <c r="AU163" s="242" t="s">
        <v>82</v>
      </c>
      <c r="AV163" s="12" t="s">
        <v>82</v>
      </c>
      <c r="AW163" s="12" t="s">
        <v>30</v>
      </c>
      <c r="AX163" s="12" t="s">
        <v>73</v>
      </c>
      <c r="AY163" s="242" t="s">
        <v>114</v>
      </c>
    </row>
    <row r="164" s="12" customFormat="1">
      <c r="B164" s="231"/>
      <c r="C164" s="232"/>
      <c r="D164" s="233" t="s">
        <v>122</v>
      </c>
      <c r="E164" s="234" t="s">
        <v>1</v>
      </c>
      <c r="F164" s="235" t="s">
        <v>208</v>
      </c>
      <c r="G164" s="232"/>
      <c r="H164" s="236">
        <v>120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AT164" s="242" t="s">
        <v>122</v>
      </c>
      <c r="AU164" s="242" t="s">
        <v>82</v>
      </c>
      <c r="AV164" s="12" t="s">
        <v>82</v>
      </c>
      <c r="AW164" s="12" t="s">
        <v>30</v>
      </c>
      <c r="AX164" s="12" t="s">
        <v>73</v>
      </c>
      <c r="AY164" s="242" t="s">
        <v>114</v>
      </c>
    </row>
    <row r="165" s="13" customFormat="1">
      <c r="B165" s="253"/>
      <c r="C165" s="254"/>
      <c r="D165" s="233" t="s">
        <v>122</v>
      </c>
      <c r="E165" s="255" t="s">
        <v>1</v>
      </c>
      <c r="F165" s="256" t="s">
        <v>209</v>
      </c>
      <c r="G165" s="254"/>
      <c r="H165" s="257">
        <v>157.84999999999999</v>
      </c>
      <c r="I165" s="258"/>
      <c r="J165" s="254"/>
      <c r="K165" s="254"/>
      <c r="L165" s="259"/>
      <c r="M165" s="260"/>
      <c r="N165" s="261"/>
      <c r="O165" s="261"/>
      <c r="P165" s="261"/>
      <c r="Q165" s="261"/>
      <c r="R165" s="261"/>
      <c r="S165" s="261"/>
      <c r="T165" s="262"/>
      <c r="AT165" s="263" t="s">
        <v>122</v>
      </c>
      <c r="AU165" s="263" t="s">
        <v>82</v>
      </c>
      <c r="AV165" s="13" t="s">
        <v>113</v>
      </c>
      <c r="AW165" s="13" t="s">
        <v>30</v>
      </c>
      <c r="AX165" s="13" t="s">
        <v>78</v>
      </c>
      <c r="AY165" s="263" t="s">
        <v>114</v>
      </c>
    </row>
    <row r="166" s="1" customFormat="1" ht="24" customHeight="1">
      <c r="B166" s="36"/>
      <c r="C166" s="218" t="s">
        <v>210</v>
      </c>
      <c r="D166" s="218" t="s">
        <v>116</v>
      </c>
      <c r="E166" s="219" t="s">
        <v>211</v>
      </c>
      <c r="F166" s="220" t="s">
        <v>212</v>
      </c>
      <c r="G166" s="221" t="s">
        <v>119</v>
      </c>
      <c r="H166" s="222">
        <v>157.84999999999999</v>
      </c>
      <c r="I166" s="223"/>
      <c r="J166" s="224">
        <f>ROUND(I166*H166,2)</f>
        <v>0</v>
      </c>
      <c r="K166" s="220" t="s">
        <v>120</v>
      </c>
      <c r="L166" s="41"/>
      <c r="M166" s="225" t="s">
        <v>1</v>
      </c>
      <c r="N166" s="226" t="s">
        <v>38</v>
      </c>
      <c r="O166" s="84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AR166" s="229" t="s">
        <v>113</v>
      </c>
      <c r="AT166" s="229" t="s">
        <v>116</v>
      </c>
      <c r="AU166" s="229" t="s">
        <v>82</v>
      </c>
      <c r="AY166" s="15" t="s">
        <v>114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5" t="s">
        <v>78</v>
      </c>
      <c r="BK166" s="230">
        <f>ROUND(I166*H166,2)</f>
        <v>0</v>
      </c>
      <c r="BL166" s="15" t="s">
        <v>113</v>
      </c>
      <c r="BM166" s="229" t="s">
        <v>213</v>
      </c>
    </row>
    <row r="167" s="12" customFormat="1">
      <c r="B167" s="231"/>
      <c r="C167" s="232"/>
      <c r="D167" s="233" t="s">
        <v>122</v>
      </c>
      <c r="E167" s="234" t="s">
        <v>1</v>
      </c>
      <c r="F167" s="235" t="s">
        <v>206</v>
      </c>
      <c r="G167" s="232"/>
      <c r="H167" s="236">
        <v>16.600000000000001</v>
      </c>
      <c r="I167" s="237"/>
      <c r="J167" s="232"/>
      <c r="K167" s="232"/>
      <c r="L167" s="238"/>
      <c r="M167" s="239"/>
      <c r="N167" s="240"/>
      <c r="O167" s="240"/>
      <c r="P167" s="240"/>
      <c r="Q167" s="240"/>
      <c r="R167" s="240"/>
      <c r="S167" s="240"/>
      <c r="T167" s="241"/>
      <c r="AT167" s="242" t="s">
        <v>122</v>
      </c>
      <c r="AU167" s="242" t="s">
        <v>82</v>
      </c>
      <c r="AV167" s="12" t="s">
        <v>82</v>
      </c>
      <c r="AW167" s="12" t="s">
        <v>30</v>
      </c>
      <c r="AX167" s="12" t="s">
        <v>73</v>
      </c>
      <c r="AY167" s="242" t="s">
        <v>114</v>
      </c>
    </row>
    <row r="168" s="12" customFormat="1">
      <c r="B168" s="231"/>
      <c r="C168" s="232"/>
      <c r="D168" s="233" t="s">
        <v>122</v>
      </c>
      <c r="E168" s="234" t="s">
        <v>1</v>
      </c>
      <c r="F168" s="235" t="s">
        <v>207</v>
      </c>
      <c r="G168" s="232"/>
      <c r="H168" s="236">
        <v>21.25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AT168" s="242" t="s">
        <v>122</v>
      </c>
      <c r="AU168" s="242" t="s">
        <v>82</v>
      </c>
      <c r="AV168" s="12" t="s">
        <v>82</v>
      </c>
      <c r="AW168" s="12" t="s">
        <v>30</v>
      </c>
      <c r="AX168" s="12" t="s">
        <v>73</v>
      </c>
      <c r="AY168" s="242" t="s">
        <v>114</v>
      </c>
    </row>
    <row r="169" s="12" customFormat="1">
      <c r="B169" s="231"/>
      <c r="C169" s="232"/>
      <c r="D169" s="233" t="s">
        <v>122</v>
      </c>
      <c r="E169" s="234" t="s">
        <v>1</v>
      </c>
      <c r="F169" s="235" t="s">
        <v>208</v>
      </c>
      <c r="G169" s="232"/>
      <c r="H169" s="236">
        <v>120</v>
      </c>
      <c r="I169" s="237"/>
      <c r="J169" s="232"/>
      <c r="K169" s="232"/>
      <c r="L169" s="238"/>
      <c r="M169" s="239"/>
      <c r="N169" s="240"/>
      <c r="O169" s="240"/>
      <c r="P169" s="240"/>
      <c r="Q169" s="240"/>
      <c r="R169" s="240"/>
      <c r="S169" s="240"/>
      <c r="T169" s="241"/>
      <c r="AT169" s="242" t="s">
        <v>122</v>
      </c>
      <c r="AU169" s="242" t="s">
        <v>82</v>
      </c>
      <c r="AV169" s="12" t="s">
        <v>82</v>
      </c>
      <c r="AW169" s="12" t="s">
        <v>30</v>
      </c>
      <c r="AX169" s="12" t="s">
        <v>73</v>
      </c>
      <c r="AY169" s="242" t="s">
        <v>114</v>
      </c>
    </row>
    <row r="170" s="13" customFormat="1">
      <c r="B170" s="253"/>
      <c r="C170" s="254"/>
      <c r="D170" s="233" t="s">
        <v>122</v>
      </c>
      <c r="E170" s="255" t="s">
        <v>1</v>
      </c>
      <c r="F170" s="256" t="s">
        <v>209</v>
      </c>
      <c r="G170" s="254"/>
      <c r="H170" s="257">
        <v>157.84999999999999</v>
      </c>
      <c r="I170" s="258"/>
      <c r="J170" s="254"/>
      <c r="K170" s="254"/>
      <c r="L170" s="259"/>
      <c r="M170" s="260"/>
      <c r="N170" s="261"/>
      <c r="O170" s="261"/>
      <c r="P170" s="261"/>
      <c r="Q170" s="261"/>
      <c r="R170" s="261"/>
      <c r="S170" s="261"/>
      <c r="T170" s="262"/>
      <c r="AT170" s="263" t="s">
        <v>122</v>
      </c>
      <c r="AU170" s="263" t="s">
        <v>82</v>
      </c>
      <c r="AV170" s="13" t="s">
        <v>113</v>
      </c>
      <c r="AW170" s="13" t="s">
        <v>30</v>
      </c>
      <c r="AX170" s="13" t="s">
        <v>78</v>
      </c>
      <c r="AY170" s="263" t="s">
        <v>114</v>
      </c>
    </row>
    <row r="171" s="1" customFormat="1" ht="24" customHeight="1">
      <c r="B171" s="36"/>
      <c r="C171" s="218" t="s">
        <v>214</v>
      </c>
      <c r="D171" s="218" t="s">
        <v>116</v>
      </c>
      <c r="E171" s="219" t="s">
        <v>215</v>
      </c>
      <c r="F171" s="220" t="s">
        <v>216</v>
      </c>
      <c r="G171" s="221" t="s">
        <v>119</v>
      </c>
      <c r="H171" s="222">
        <v>8.5</v>
      </c>
      <c r="I171" s="223"/>
      <c r="J171" s="224">
        <f>ROUND(I171*H171,2)</f>
        <v>0</v>
      </c>
      <c r="K171" s="220" t="s">
        <v>120</v>
      </c>
      <c r="L171" s="41"/>
      <c r="M171" s="225" t="s">
        <v>1</v>
      </c>
      <c r="N171" s="226" t="s">
        <v>38</v>
      </c>
      <c r="O171" s="84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AR171" s="229" t="s">
        <v>113</v>
      </c>
      <c r="AT171" s="229" t="s">
        <v>116</v>
      </c>
      <c r="AU171" s="229" t="s">
        <v>82</v>
      </c>
      <c r="AY171" s="15" t="s">
        <v>114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5" t="s">
        <v>78</v>
      </c>
      <c r="BK171" s="230">
        <f>ROUND(I171*H171,2)</f>
        <v>0</v>
      </c>
      <c r="BL171" s="15" t="s">
        <v>113</v>
      </c>
      <c r="BM171" s="229" t="s">
        <v>217</v>
      </c>
    </row>
    <row r="172" s="1" customFormat="1" ht="24" customHeight="1">
      <c r="B172" s="36"/>
      <c r="C172" s="218" t="s">
        <v>7</v>
      </c>
      <c r="D172" s="218" t="s">
        <v>116</v>
      </c>
      <c r="E172" s="219" t="s">
        <v>218</v>
      </c>
      <c r="F172" s="220" t="s">
        <v>219</v>
      </c>
      <c r="G172" s="221" t="s">
        <v>119</v>
      </c>
      <c r="H172" s="222">
        <v>8.5</v>
      </c>
      <c r="I172" s="223"/>
      <c r="J172" s="224">
        <f>ROUND(I172*H172,2)</f>
        <v>0</v>
      </c>
      <c r="K172" s="220" t="s">
        <v>120</v>
      </c>
      <c r="L172" s="41"/>
      <c r="M172" s="225" t="s">
        <v>1</v>
      </c>
      <c r="N172" s="226" t="s">
        <v>38</v>
      </c>
      <c r="O172" s="84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AR172" s="229" t="s">
        <v>113</v>
      </c>
      <c r="AT172" s="229" t="s">
        <v>116</v>
      </c>
      <c r="AU172" s="229" t="s">
        <v>82</v>
      </c>
      <c r="AY172" s="15" t="s">
        <v>114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5" t="s">
        <v>78</v>
      </c>
      <c r="BK172" s="230">
        <f>ROUND(I172*H172,2)</f>
        <v>0</v>
      </c>
      <c r="BL172" s="15" t="s">
        <v>113</v>
      </c>
      <c r="BM172" s="229" t="s">
        <v>220</v>
      </c>
    </row>
    <row r="173" s="1" customFormat="1" ht="24" customHeight="1">
      <c r="B173" s="36"/>
      <c r="C173" s="218" t="s">
        <v>221</v>
      </c>
      <c r="D173" s="218" t="s">
        <v>116</v>
      </c>
      <c r="E173" s="219" t="s">
        <v>222</v>
      </c>
      <c r="F173" s="220" t="s">
        <v>223</v>
      </c>
      <c r="G173" s="221" t="s">
        <v>119</v>
      </c>
      <c r="H173" s="222">
        <v>120</v>
      </c>
      <c r="I173" s="223"/>
      <c r="J173" s="224">
        <f>ROUND(I173*H173,2)</f>
        <v>0</v>
      </c>
      <c r="K173" s="220" t="s">
        <v>120</v>
      </c>
      <c r="L173" s="41"/>
      <c r="M173" s="225" t="s">
        <v>1</v>
      </c>
      <c r="N173" s="226" t="s">
        <v>38</v>
      </c>
      <c r="O173" s="84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AR173" s="229" t="s">
        <v>113</v>
      </c>
      <c r="AT173" s="229" t="s">
        <v>116</v>
      </c>
      <c r="AU173" s="229" t="s">
        <v>82</v>
      </c>
      <c r="AY173" s="15" t="s">
        <v>114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5" t="s">
        <v>78</v>
      </c>
      <c r="BK173" s="230">
        <f>ROUND(I173*H173,2)</f>
        <v>0</v>
      </c>
      <c r="BL173" s="15" t="s">
        <v>113</v>
      </c>
      <c r="BM173" s="229" t="s">
        <v>224</v>
      </c>
    </row>
    <row r="174" s="12" customFormat="1">
      <c r="B174" s="231"/>
      <c r="C174" s="232"/>
      <c r="D174" s="233" t="s">
        <v>122</v>
      </c>
      <c r="E174" s="234" t="s">
        <v>1</v>
      </c>
      <c r="F174" s="235" t="s">
        <v>225</v>
      </c>
      <c r="G174" s="232"/>
      <c r="H174" s="236">
        <v>120</v>
      </c>
      <c r="I174" s="237"/>
      <c r="J174" s="232"/>
      <c r="K174" s="232"/>
      <c r="L174" s="238"/>
      <c r="M174" s="239"/>
      <c r="N174" s="240"/>
      <c r="O174" s="240"/>
      <c r="P174" s="240"/>
      <c r="Q174" s="240"/>
      <c r="R174" s="240"/>
      <c r="S174" s="240"/>
      <c r="T174" s="241"/>
      <c r="AT174" s="242" t="s">
        <v>122</v>
      </c>
      <c r="AU174" s="242" t="s">
        <v>82</v>
      </c>
      <c r="AV174" s="12" t="s">
        <v>82</v>
      </c>
      <c r="AW174" s="12" t="s">
        <v>30</v>
      </c>
      <c r="AX174" s="12" t="s">
        <v>78</v>
      </c>
      <c r="AY174" s="242" t="s">
        <v>114</v>
      </c>
    </row>
    <row r="175" s="1" customFormat="1" ht="16.5" customHeight="1">
      <c r="B175" s="36"/>
      <c r="C175" s="243" t="s">
        <v>226</v>
      </c>
      <c r="D175" s="243" t="s">
        <v>190</v>
      </c>
      <c r="E175" s="244" t="s">
        <v>227</v>
      </c>
      <c r="F175" s="245" t="s">
        <v>228</v>
      </c>
      <c r="G175" s="246" t="s">
        <v>119</v>
      </c>
      <c r="H175" s="247">
        <v>120.392</v>
      </c>
      <c r="I175" s="248"/>
      <c r="J175" s="249">
        <f>ROUND(I175*H175,2)</f>
        <v>0</v>
      </c>
      <c r="K175" s="245" t="s">
        <v>120</v>
      </c>
      <c r="L175" s="250"/>
      <c r="M175" s="251" t="s">
        <v>1</v>
      </c>
      <c r="N175" s="252" t="s">
        <v>38</v>
      </c>
      <c r="O175" s="84"/>
      <c r="P175" s="227">
        <f>O175*H175</f>
        <v>0</v>
      </c>
      <c r="Q175" s="227">
        <v>0.17599999999999999</v>
      </c>
      <c r="R175" s="227">
        <f>Q175*H175</f>
        <v>21.188991999999999</v>
      </c>
      <c r="S175" s="227">
        <v>0</v>
      </c>
      <c r="T175" s="228">
        <f>S175*H175</f>
        <v>0</v>
      </c>
      <c r="AR175" s="229" t="s">
        <v>153</v>
      </c>
      <c r="AT175" s="229" t="s">
        <v>190</v>
      </c>
      <c r="AU175" s="229" t="s">
        <v>82</v>
      </c>
      <c r="AY175" s="15" t="s">
        <v>114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5" t="s">
        <v>78</v>
      </c>
      <c r="BK175" s="230">
        <f>ROUND(I175*H175,2)</f>
        <v>0</v>
      </c>
      <c r="BL175" s="15" t="s">
        <v>113</v>
      </c>
      <c r="BM175" s="229" t="s">
        <v>229</v>
      </c>
    </row>
    <row r="176" s="12" customFormat="1">
      <c r="B176" s="231"/>
      <c r="C176" s="232"/>
      <c r="D176" s="233" t="s">
        <v>122</v>
      </c>
      <c r="E176" s="234" t="s">
        <v>1</v>
      </c>
      <c r="F176" s="235" t="s">
        <v>230</v>
      </c>
      <c r="G176" s="232"/>
      <c r="H176" s="236">
        <v>120.392</v>
      </c>
      <c r="I176" s="237"/>
      <c r="J176" s="232"/>
      <c r="K176" s="232"/>
      <c r="L176" s="238"/>
      <c r="M176" s="239"/>
      <c r="N176" s="240"/>
      <c r="O176" s="240"/>
      <c r="P176" s="240"/>
      <c r="Q176" s="240"/>
      <c r="R176" s="240"/>
      <c r="S176" s="240"/>
      <c r="T176" s="241"/>
      <c r="AT176" s="242" t="s">
        <v>122</v>
      </c>
      <c r="AU176" s="242" t="s">
        <v>82</v>
      </c>
      <c r="AV176" s="12" t="s">
        <v>82</v>
      </c>
      <c r="AW176" s="12" t="s">
        <v>30</v>
      </c>
      <c r="AX176" s="12" t="s">
        <v>78</v>
      </c>
      <c r="AY176" s="242" t="s">
        <v>114</v>
      </c>
    </row>
    <row r="177" s="1" customFormat="1" ht="24" customHeight="1">
      <c r="B177" s="36"/>
      <c r="C177" s="243" t="s">
        <v>231</v>
      </c>
      <c r="D177" s="243" t="s">
        <v>190</v>
      </c>
      <c r="E177" s="244" t="s">
        <v>232</v>
      </c>
      <c r="F177" s="245" t="s">
        <v>233</v>
      </c>
      <c r="G177" s="246" t="s">
        <v>119</v>
      </c>
      <c r="H177" s="247">
        <v>0.80800000000000005</v>
      </c>
      <c r="I177" s="248"/>
      <c r="J177" s="249">
        <f>ROUND(I177*H177,2)</f>
        <v>0</v>
      </c>
      <c r="K177" s="245" t="s">
        <v>120</v>
      </c>
      <c r="L177" s="250"/>
      <c r="M177" s="251" t="s">
        <v>1</v>
      </c>
      <c r="N177" s="252" t="s">
        <v>38</v>
      </c>
      <c r="O177" s="84"/>
      <c r="P177" s="227">
        <f>O177*H177</f>
        <v>0</v>
      </c>
      <c r="Q177" s="227">
        <v>0.17599999999999999</v>
      </c>
      <c r="R177" s="227">
        <f>Q177*H177</f>
        <v>0.142208</v>
      </c>
      <c r="S177" s="227">
        <v>0</v>
      </c>
      <c r="T177" s="228">
        <f>S177*H177</f>
        <v>0</v>
      </c>
      <c r="AR177" s="229" t="s">
        <v>153</v>
      </c>
      <c r="AT177" s="229" t="s">
        <v>190</v>
      </c>
      <c r="AU177" s="229" t="s">
        <v>82</v>
      </c>
      <c r="AY177" s="15" t="s">
        <v>114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5" t="s">
        <v>78</v>
      </c>
      <c r="BK177" s="230">
        <f>ROUND(I177*H177,2)</f>
        <v>0</v>
      </c>
      <c r="BL177" s="15" t="s">
        <v>113</v>
      </c>
      <c r="BM177" s="229" t="s">
        <v>234</v>
      </c>
    </row>
    <row r="178" s="12" customFormat="1">
      <c r="B178" s="231"/>
      <c r="C178" s="232"/>
      <c r="D178" s="233" t="s">
        <v>122</v>
      </c>
      <c r="E178" s="234" t="s">
        <v>1</v>
      </c>
      <c r="F178" s="235" t="s">
        <v>235</v>
      </c>
      <c r="G178" s="232"/>
      <c r="H178" s="236">
        <v>0.80800000000000005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AT178" s="242" t="s">
        <v>122</v>
      </c>
      <c r="AU178" s="242" t="s">
        <v>82</v>
      </c>
      <c r="AV178" s="12" t="s">
        <v>82</v>
      </c>
      <c r="AW178" s="12" t="s">
        <v>30</v>
      </c>
      <c r="AX178" s="12" t="s">
        <v>78</v>
      </c>
      <c r="AY178" s="242" t="s">
        <v>114</v>
      </c>
    </row>
    <row r="179" s="11" customFormat="1" ht="22.8" customHeight="1">
      <c r="B179" s="202"/>
      <c r="C179" s="203"/>
      <c r="D179" s="204" t="s">
        <v>72</v>
      </c>
      <c r="E179" s="216" t="s">
        <v>158</v>
      </c>
      <c r="F179" s="216" t="s">
        <v>236</v>
      </c>
      <c r="G179" s="203"/>
      <c r="H179" s="203"/>
      <c r="I179" s="206"/>
      <c r="J179" s="217">
        <f>BK179</f>
        <v>0</v>
      </c>
      <c r="K179" s="203"/>
      <c r="L179" s="208"/>
      <c r="M179" s="209"/>
      <c r="N179" s="210"/>
      <c r="O179" s="210"/>
      <c r="P179" s="211">
        <f>SUM(P180:P202)</f>
        <v>0</v>
      </c>
      <c r="Q179" s="210"/>
      <c r="R179" s="211">
        <f>SUM(R180:R202)</f>
        <v>63.900359099999996</v>
      </c>
      <c r="S179" s="210"/>
      <c r="T179" s="212">
        <f>SUM(T180:T202)</f>
        <v>0</v>
      </c>
      <c r="AR179" s="213" t="s">
        <v>78</v>
      </c>
      <c r="AT179" s="214" t="s">
        <v>72</v>
      </c>
      <c r="AU179" s="214" t="s">
        <v>78</v>
      </c>
      <c r="AY179" s="213" t="s">
        <v>114</v>
      </c>
      <c r="BK179" s="215">
        <f>SUM(BK180:BK202)</f>
        <v>0</v>
      </c>
    </row>
    <row r="180" s="1" customFormat="1" ht="24" customHeight="1">
      <c r="B180" s="36"/>
      <c r="C180" s="218" t="s">
        <v>237</v>
      </c>
      <c r="D180" s="218" t="s">
        <v>116</v>
      </c>
      <c r="E180" s="219" t="s">
        <v>238</v>
      </c>
      <c r="F180" s="220" t="s">
        <v>239</v>
      </c>
      <c r="G180" s="221" t="s">
        <v>240</v>
      </c>
      <c r="H180" s="222">
        <v>2</v>
      </c>
      <c r="I180" s="223"/>
      <c r="J180" s="224">
        <f>ROUND(I180*H180,2)</f>
        <v>0</v>
      </c>
      <c r="K180" s="220" t="s">
        <v>120</v>
      </c>
      <c r="L180" s="41"/>
      <c r="M180" s="225" t="s">
        <v>1</v>
      </c>
      <c r="N180" s="226" t="s">
        <v>38</v>
      </c>
      <c r="O180" s="84"/>
      <c r="P180" s="227">
        <f>O180*H180</f>
        <v>0</v>
      </c>
      <c r="Q180" s="227">
        <v>0.00069999999999999999</v>
      </c>
      <c r="R180" s="227">
        <f>Q180*H180</f>
        <v>0.0014</v>
      </c>
      <c r="S180" s="227">
        <v>0</v>
      </c>
      <c r="T180" s="228">
        <f>S180*H180</f>
        <v>0</v>
      </c>
      <c r="AR180" s="229" t="s">
        <v>113</v>
      </c>
      <c r="AT180" s="229" t="s">
        <v>116</v>
      </c>
      <c r="AU180" s="229" t="s">
        <v>82</v>
      </c>
      <c r="AY180" s="15" t="s">
        <v>114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5" t="s">
        <v>78</v>
      </c>
      <c r="BK180" s="230">
        <f>ROUND(I180*H180,2)</f>
        <v>0</v>
      </c>
      <c r="BL180" s="15" t="s">
        <v>113</v>
      </c>
      <c r="BM180" s="229" t="s">
        <v>241</v>
      </c>
    </row>
    <row r="181" s="1" customFormat="1" ht="24" customHeight="1">
      <c r="B181" s="36"/>
      <c r="C181" s="243" t="s">
        <v>242</v>
      </c>
      <c r="D181" s="243" t="s">
        <v>190</v>
      </c>
      <c r="E181" s="244" t="s">
        <v>243</v>
      </c>
      <c r="F181" s="245" t="s">
        <v>244</v>
      </c>
      <c r="G181" s="246" t="s">
        <v>240</v>
      </c>
      <c r="H181" s="247">
        <v>1</v>
      </c>
      <c r="I181" s="248"/>
      <c r="J181" s="249">
        <f>ROUND(I181*H181,2)</f>
        <v>0</v>
      </c>
      <c r="K181" s="245" t="s">
        <v>120</v>
      </c>
      <c r="L181" s="250"/>
      <c r="M181" s="251" t="s">
        <v>1</v>
      </c>
      <c r="N181" s="252" t="s">
        <v>38</v>
      </c>
      <c r="O181" s="84"/>
      <c r="P181" s="227">
        <f>O181*H181</f>
        <v>0</v>
      </c>
      <c r="Q181" s="227">
        <v>0.0025999999999999999</v>
      </c>
      <c r="R181" s="227">
        <f>Q181*H181</f>
        <v>0.0025999999999999999</v>
      </c>
      <c r="S181" s="227">
        <v>0</v>
      </c>
      <c r="T181" s="228">
        <f>S181*H181</f>
        <v>0</v>
      </c>
      <c r="AR181" s="229" t="s">
        <v>153</v>
      </c>
      <c r="AT181" s="229" t="s">
        <v>190</v>
      </c>
      <c r="AU181" s="229" t="s">
        <v>82</v>
      </c>
      <c r="AY181" s="15" t="s">
        <v>114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5" t="s">
        <v>78</v>
      </c>
      <c r="BK181" s="230">
        <f>ROUND(I181*H181,2)</f>
        <v>0</v>
      </c>
      <c r="BL181" s="15" t="s">
        <v>113</v>
      </c>
      <c r="BM181" s="229" t="s">
        <v>245</v>
      </c>
    </row>
    <row r="182" s="1" customFormat="1" ht="24" customHeight="1">
      <c r="B182" s="36"/>
      <c r="C182" s="243" t="s">
        <v>246</v>
      </c>
      <c r="D182" s="243" t="s">
        <v>190</v>
      </c>
      <c r="E182" s="244" t="s">
        <v>247</v>
      </c>
      <c r="F182" s="245" t="s">
        <v>248</v>
      </c>
      <c r="G182" s="246" t="s">
        <v>240</v>
      </c>
      <c r="H182" s="247">
        <v>1</v>
      </c>
      <c r="I182" s="248"/>
      <c r="J182" s="249">
        <f>ROUND(I182*H182,2)</f>
        <v>0</v>
      </c>
      <c r="K182" s="245" t="s">
        <v>1</v>
      </c>
      <c r="L182" s="250"/>
      <c r="M182" s="251" t="s">
        <v>1</v>
      </c>
      <c r="N182" s="252" t="s">
        <v>38</v>
      </c>
      <c r="O182" s="84"/>
      <c r="P182" s="227">
        <f>O182*H182</f>
        <v>0</v>
      </c>
      <c r="Q182" s="227">
        <v>0.0025999999999999999</v>
      </c>
      <c r="R182" s="227">
        <f>Q182*H182</f>
        <v>0.0025999999999999999</v>
      </c>
      <c r="S182" s="227">
        <v>0</v>
      </c>
      <c r="T182" s="228">
        <f>S182*H182</f>
        <v>0</v>
      </c>
      <c r="AR182" s="229" t="s">
        <v>153</v>
      </c>
      <c r="AT182" s="229" t="s">
        <v>190</v>
      </c>
      <c r="AU182" s="229" t="s">
        <v>82</v>
      </c>
      <c r="AY182" s="15" t="s">
        <v>114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5" t="s">
        <v>78</v>
      </c>
      <c r="BK182" s="230">
        <f>ROUND(I182*H182,2)</f>
        <v>0</v>
      </c>
      <c r="BL182" s="15" t="s">
        <v>113</v>
      </c>
      <c r="BM182" s="229" t="s">
        <v>249</v>
      </c>
    </row>
    <row r="183" s="1" customFormat="1" ht="24" customHeight="1">
      <c r="B183" s="36"/>
      <c r="C183" s="218" t="s">
        <v>250</v>
      </c>
      <c r="D183" s="218" t="s">
        <v>116</v>
      </c>
      <c r="E183" s="219" t="s">
        <v>251</v>
      </c>
      <c r="F183" s="220" t="s">
        <v>252</v>
      </c>
      <c r="G183" s="221" t="s">
        <v>240</v>
      </c>
      <c r="H183" s="222">
        <v>1</v>
      </c>
      <c r="I183" s="223"/>
      <c r="J183" s="224">
        <f>ROUND(I183*H183,2)</f>
        <v>0</v>
      </c>
      <c r="K183" s="220" t="s">
        <v>120</v>
      </c>
      <c r="L183" s="41"/>
      <c r="M183" s="225" t="s">
        <v>1</v>
      </c>
      <c r="N183" s="226" t="s">
        <v>38</v>
      </c>
      <c r="O183" s="84"/>
      <c r="P183" s="227">
        <f>O183*H183</f>
        <v>0</v>
      </c>
      <c r="Q183" s="227">
        <v>0.11241</v>
      </c>
      <c r="R183" s="227">
        <f>Q183*H183</f>
        <v>0.11241</v>
      </c>
      <c r="S183" s="227">
        <v>0</v>
      </c>
      <c r="T183" s="228">
        <f>S183*H183</f>
        <v>0</v>
      </c>
      <c r="AR183" s="229" t="s">
        <v>113</v>
      </c>
      <c r="AT183" s="229" t="s">
        <v>116</v>
      </c>
      <c r="AU183" s="229" t="s">
        <v>82</v>
      </c>
      <c r="AY183" s="15" t="s">
        <v>114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5" t="s">
        <v>78</v>
      </c>
      <c r="BK183" s="230">
        <f>ROUND(I183*H183,2)</f>
        <v>0</v>
      </c>
      <c r="BL183" s="15" t="s">
        <v>113</v>
      </c>
      <c r="BM183" s="229" t="s">
        <v>253</v>
      </c>
    </row>
    <row r="184" s="1" customFormat="1" ht="16.5" customHeight="1">
      <c r="B184" s="36"/>
      <c r="C184" s="243" t="s">
        <v>254</v>
      </c>
      <c r="D184" s="243" t="s">
        <v>190</v>
      </c>
      <c r="E184" s="244" t="s">
        <v>255</v>
      </c>
      <c r="F184" s="245" t="s">
        <v>256</v>
      </c>
      <c r="G184" s="246" t="s">
        <v>240</v>
      </c>
      <c r="H184" s="247">
        <v>1</v>
      </c>
      <c r="I184" s="248"/>
      <c r="J184" s="249">
        <f>ROUND(I184*H184,2)</f>
        <v>0</v>
      </c>
      <c r="K184" s="245" t="s">
        <v>120</v>
      </c>
      <c r="L184" s="250"/>
      <c r="M184" s="251" t="s">
        <v>1</v>
      </c>
      <c r="N184" s="252" t="s">
        <v>38</v>
      </c>
      <c r="O184" s="84"/>
      <c r="P184" s="227">
        <f>O184*H184</f>
        <v>0</v>
      </c>
      <c r="Q184" s="227">
        <v>0.0064999999999999997</v>
      </c>
      <c r="R184" s="227">
        <f>Q184*H184</f>
        <v>0.0064999999999999997</v>
      </c>
      <c r="S184" s="227">
        <v>0</v>
      </c>
      <c r="T184" s="228">
        <f>S184*H184</f>
        <v>0</v>
      </c>
      <c r="AR184" s="229" t="s">
        <v>153</v>
      </c>
      <c r="AT184" s="229" t="s">
        <v>190</v>
      </c>
      <c r="AU184" s="229" t="s">
        <v>82</v>
      </c>
      <c r="AY184" s="15" t="s">
        <v>114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5" t="s">
        <v>78</v>
      </c>
      <c r="BK184" s="230">
        <f>ROUND(I184*H184,2)</f>
        <v>0</v>
      </c>
      <c r="BL184" s="15" t="s">
        <v>113</v>
      </c>
      <c r="BM184" s="229" t="s">
        <v>257</v>
      </c>
    </row>
    <row r="185" s="1" customFormat="1" ht="16.5" customHeight="1">
      <c r="B185" s="36"/>
      <c r="C185" s="243" t="s">
        <v>258</v>
      </c>
      <c r="D185" s="243" t="s">
        <v>190</v>
      </c>
      <c r="E185" s="244" t="s">
        <v>259</v>
      </c>
      <c r="F185" s="245" t="s">
        <v>260</v>
      </c>
      <c r="G185" s="246" t="s">
        <v>240</v>
      </c>
      <c r="H185" s="247">
        <v>1</v>
      </c>
      <c r="I185" s="248"/>
      <c r="J185" s="249">
        <f>ROUND(I185*H185,2)</f>
        <v>0</v>
      </c>
      <c r="K185" s="245" t="s">
        <v>120</v>
      </c>
      <c r="L185" s="250"/>
      <c r="M185" s="251" t="s">
        <v>1</v>
      </c>
      <c r="N185" s="252" t="s">
        <v>38</v>
      </c>
      <c r="O185" s="84"/>
      <c r="P185" s="227">
        <f>O185*H185</f>
        <v>0</v>
      </c>
      <c r="Q185" s="227">
        <v>0.0033</v>
      </c>
      <c r="R185" s="227">
        <f>Q185*H185</f>
        <v>0.0033</v>
      </c>
      <c r="S185" s="227">
        <v>0</v>
      </c>
      <c r="T185" s="228">
        <f>S185*H185</f>
        <v>0</v>
      </c>
      <c r="AR185" s="229" t="s">
        <v>153</v>
      </c>
      <c r="AT185" s="229" t="s">
        <v>190</v>
      </c>
      <c r="AU185" s="229" t="s">
        <v>82</v>
      </c>
      <c r="AY185" s="15" t="s">
        <v>114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5" t="s">
        <v>78</v>
      </c>
      <c r="BK185" s="230">
        <f>ROUND(I185*H185,2)</f>
        <v>0</v>
      </c>
      <c r="BL185" s="15" t="s">
        <v>113</v>
      </c>
      <c r="BM185" s="229" t="s">
        <v>261</v>
      </c>
    </row>
    <row r="186" s="1" customFormat="1" ht="16.5" customHeight="1">
      <c r="B186" s="36"/>
      <c r="C186" s="243" t="s">
        <v>262</v>
      </c>
      <c r="D186" s="243" t="s">
        <v>190</v>
      </c>
      <c r="E186" s="244" t="s">
        <v>263</v>
      </c>
      <c r="F186" s="245" t="s">
        <v>264</v>
      </c>
      <c r="G186" s="246" t="s">
        <v>240</v>
      </c>
      <c r="H186" s="247">
        <v>4</v>
      </c>
      <c r="I186" s="248"/>
      <c r="J186" s="249">
        <f>ROUND(I186*H186,2)</f>
        <v>0</v>
      </c>
      <c r="K186" s="245" t="s">
        <v>120</v>
      </c>
      <c r="L186" s="250"/>
      <c r="M186" s="251" t="s">
        <v>1</v>
      </c>
      <c r="N186" s="252" t="s">
        <v>38</v>
      </c>
      <c r="O186" s="84"/>
      <c r="P186" s="227">
        <f>O186*H186</f>
        <v>0</v>
      </c>
      <c r="Q186" s="227">
        <v>0.00040000000000000002</v>
      </c>
      <c r="R186" s="227">
        <f>Q186*H186</f>
        <v>0.0016000000000000001</v>
      </c>
      <c r="S186" s="227">
        <v>0</v>
      </c>
      <c r="T186" s="228">
        <f>S186*H186</f>
        <v>0</v>
      </c>
      <c r="AR186" s="229" t="s">
        <v>153</v>
      </c>
      <c r="AT186" s="229" t="s">
        <v>190</v>
      </c>
      <c r="AU186" s="229" t="s">
        <v>82</v>
      </c>
      <c r="AY186" s="15" t="s">
        <v>114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5" t="s">
        <v>78</v>
      </c>
      <c r="BK186" s="230">
        <f>ROUND(I186*H186,2)</f>
        <v>0</v>
      </c>
      <c r="BL186" s="15" t="s">
        <v>113</v>
      </c>
      <c r="BM186" s="229" t="s">
        <v>265</v>
      </c>
    </row>
    <row r="187" s="1" customFormat="1" ht="16.5" customHeight="1">
      <c r="B187" s="36"/>
      <c r="C187" s="243" t="s">
        <v>266</v>
      </c>
      <c r="D187" s="243" t="s">
        <v>190</v>
      </c>
      <c r="E187" s="244" t="s">
        <v>267</v>
      </c>
      <c r="F187" s="245" t="s">
        <v>268</v>
      </c>
      <c r="G187" s="246" t="s">
        <v>240</v>
      </c>
      <c r="H187" s="247">
        <v>1</v>
      </c>
      <c r="I187" s="248"/>
      <c r="J187" s="249">
        <f>ROUND(I187*H187,2)</f>
        <v>0</v>
      </c>
      <c r="K187" s="245" t="s">
        <v>120</v>
      </c>
      <c r="L187" s="250"/>
      <c r="M187" s="251" t="s">
        <v>1</v>
      </c>
      <c r="N187" s="252" t="s">
        <v>38</v>
      </c>
      <c r="O187" s="84"/>
      <c r="P187" s="227">
        <f>O187*H187</f>
        <v>0</v>
      </c>
      <c r="Q187" s="227">
        <v>0.00014999999999999999</v>
      </c>
      <c r="R187" s="227">
        <f>Q187*H187</f>
        <v>0.00014999999999999999</v>
      </c>
      <c r="S187" s="227">
        <v>0</v>
      </c>
      <c r="T187" s="228">
        <f>S187*H187</f>
        <v>0</v>
      </c>
      <c r="AR187" s="229" t="s">
        <v>153</v>
      </c>
      <c r="AT187" s="229" t="s">
        <v>190</v>
      </c>
      <c r="AU187" s="229" t="s">
        <v>82</v>
      </c>
      <c r="AY187" s="15" t="s">
        <v>114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5" t="s">
        <v>78</v>
      </c>
      <c r="BK187" s="230">
        <f>ROUND(I187*H187,2)</f>
        <v>0</v>
      </c>
      <c r="BL187" s="15" t="s">
        <v>113</v>
      </c>
      <c r="BM187" s="229" t="s">
        <v>269</v>
      </c>
    </row>
    <row r="188" s="1" customFormat="1" ht="16.5" customHeight="1">
      <c r="B188" s="36"/>
      <c r="C188" s="218" t="s">
        <v>270</v>
      </c>
      <c r="D188" s="218" t="s">
        <v>116</v>
      </c>
      <c r="E188" s="219" t="s">
        <v>271</v>
      </c>
      <c r="F188" s="220" t="s">
        <v>272</v>
      </c>
      <c r="G188" s="221" t="s">
        <v>273</v>
      </c>
      <c r="H188" s="222">
        <v>2</v>
      </c>
      <c r="I188" s="223"/>
      <c r="J188" s="224">
        <f>ROUND(I188*H188,2)</f>
        <v>0</v>
      </c>
      <c r="K188" s="220" t="s">
        <v>1</v>
      </c>
      <c r="L188" s="41"/>
      <c r="M188" s="225" t="s">
        <v>1</v>
      </c>
      <c r="N188" s="226" t="s">
        <v>38</v>
      </c>
      <c r="O188" s="84"/>
      <c r="P188" s="227">
        <f>O188*H188</f>
        <v>0</v>
      </c>
      <c r="Q188" s="227">
        <v>8.0000000000000007E-05</v>
      </c>
      <c r="R188" s="227">
        <f>Q188*H188</f>
        <v>0.00016000000000000001</v>
      </c>
      <c r="S188" s="227">
        <v>0</v>
      </c>
      <c r="T188" s="228">
        <f>S188*H188</f>
        <v>0</v>
      </c>
      <c r="AR188" s="229" t="s">
        <v>113</v>
      </c>
      <c r="AT188" s="229" t="s">
        <v>116</v>
      </c>
      <c r="AU188" s="229" t="s">
        <v>82</v>
      </c>
      <c r="AY188" s="15" t="s">
        <v>114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5" t="s">
        <v>78</v>
      </c>
      <c r="BK188" s="230">
        <f>ROUND(I188*H188,2)</f>
        <v>0</v>
      </c>
      <c r="BL188" s="15" t="s">
        <v>113</v>
      </c>
      <c r="BM188" s="229" t="s">
        <v>274</v>
      </c>
    </row>
    <row r="189" s="1" customFormat="1" ht="16.5" customHeight="1">
      <c r="B189" s="36"/>
      <c r="C189" s="218" t="s">
        <v>275</v>
      </c>
      <c r="D189" s="218" t="s">
        <v>116</v>
      </c>
      <c r="E189" s="219" t="s">
        <v>276</v>
      </c>
      <c r="F189" s="220" t="s">
        <v>277</v>
      </c>
      <c r="G189" s="221" t="s">
        <v>273</v>
      </c>
      <c r="H189" s="222">
        <v>1</v>
      </c>
      <c r="I189" s="223"/>
      <c r="J189" s="224">
        <f>ROUND(I189*H189,2)</f>
        <v>0</v>
      </c>
      <c r="K189" s="220" t="s">
        <v>1</v>
      </c>
      <c r="L189" s="41"/>
      <c r="M189" s="225" t="s">
        <v>1</v>
      </c>
      <c r="N189" s="226" t="s">
        <v>38</v>
      </c>
      <c r="O189" s="84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AR189" s="229" t="s">
        <v>113</v>
      </c>
      <c r="AT189" s="229" t="s">
        <v>116</v>
      </c>
      <c r="AU189" s="229" t="s">
        <v>82</v>
      </c>
      <c r="AY189" s="15" t="s">
        <v>114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5" t="s">
        <v>78</v>
      </c>
      <c r="BK189" s="230">
        <f>ROUND(I189*H189,2)</f>
        <v>0</v>
      </c>
      <c r="BL189" s="15" t="s">
        <v>113</v>
      </c>
      <c r="BM189" s="229" t="s">
        <v>278</v>
      </c>
    </row>
    <row r="190" s="1" customFormat="1" ht="24" customHeight="1">
      <c r="B190" s="36"/>
      <c r="C190" s="218" t="s">
        <v>279</v>
      </c>
      <c r="D190" s="218" t="s">
        <v>116</v>
      </c>
      <c r="E190" s="219" t="s">
        <v>280</v>
      </c>
      <c r="F190" s="220" t="s">
        <v>281</v>
      </c>
      <c r="G190" s="221" t="s">
        <v>282</v>
      </c>
      <c r="H190" s="222">
        <v>85</v>
      </c>
      <c r="I190" s="223"/>
      <c r="J190" s="224">
        <f>ROUND(I190*H190,2)</f>
        <v>0</v>
      </c>
      <c r="K190" s="220" t="s">
        <v>120</v>
      </c>
      <c r="L190" s="41"/>
      <c r="M190" s="225" t="s">
        <v>1</v>
      </c>
      <c r="N190" s="226" t="s">
        <v>38</v>
      </c>
      <c r="O190" s="84"/>
      <c r="P190" s="227">
        <f>O190*H190</f>
        <v>0</v>
      </c>
      <c r="Q190" s="227">
        <v>0.080879999999999994</v>
      </c>
      <c r="R190" s="227">
        <f>Q190*H190</f>
        <v>6.8747999999999996</v>
      </c>
      <c r="S190" s="227">
        <v>0</v>
      </c>
      <c r="T190" s="228">
        <f>S190*H190</f>
        <v>0</v>
      </c>
      <c r="AR190" s="229" t="s">
        <v>113</v>
      </c>
      <c r="AT190" s="229" t="s">
        <v>116</v>
      </c>
      <c r="AU190" s="229" t="s">
        <v>82</v>
      </c>
      <c r="AY190" s="15" t="s">
        <v>114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5" t="s">
        <v>78</v>
      </c>
      <c r="BK190" s="230">
        <f>ROUND(I190*H190,2)</f>
        <v>0</v>
      </c>
      <c r="BL190" s="15" t="s">
        <v>113</v>
      </c>
      <c r="BM190" s="229" t="s">
        <v>283</v>
      </c>
    </row>
    <row r="191" s="12" customFormat="1">
      <c r="B191" s="231"/>
      <c r="C191" s="232"/>
      <c r="D191" s="233" t="s">
        <v>122</v>
      </c>
      <c r="E191" s="234" t="s">
        <v>1</v>
      </c>
      <c r="F191" s="235" t="s">
        <v>284</v>
      </c>
      <c r="G191" s="232"/>
      <c r="H191" s="236">
        <v>85</v>
      </c>
      <c r="I191" s="237"/>
      <c r="J191" s="232"/>
      <c r="K191" s="232"/>
      <c r="L191" s="238"/>
      <c r="M191" s="239"/>
      <c r="N191" s="240"/>
      <c r="O191" s="240"/>
      <c r="P191" s="240"/>
      <c r="Q191" s="240"/>
      <c r="R191" s="240"/>
      <c r="S191" s="240"/>
      <c r="T191" s="241"/>
      <c r="AT191" s="242" t="s">
        <v>122</v>
      </c>
      <c r="AU191" s="242" t="s">
        <v>82</v>
      </c>
      <c r="AV191" s="12" t="s">
        <v>82</v>
      </c>
      <c r="AW191" s="12" t="s">
        <v>30</v>
      </c>
      <c r="AX191" s="12" t="s">
        <v>78</v>
      </c>
      <c r="AY191" s="242" t="s">
        <v>114</v>
      </c>
    </row>
    <row r="192" s="1" customFormat="1" ht="16.5" customHeight="1">
      <c r="B192" s="36"/>
      <c r="C192" s="243" t="s">
        <v>285</v>
      </c>
      <c r="D192" s="243" t="s">
        <v>190</v>
      </c>
      <c r="E192" s="244" t="s">
        <v>286</v>
      </c>
      <c r="F192" s="245" t="s">
        <v>287</v>
      </c>
      <c r="G192" s="246" t="s">
        <v>282</v>
      </c>
      <c r="H192" s="247">
        <v>85.849999999999994</v>
      </c>
      <c r="I192" s="248"/>
      <c r="J192" s="249">
        <f>ROUND(I192*H192,2)</f>
        <v>0</v>
      </c>
      <c r="K192" s="245" t="s">
        <v>120</v>
      </c>
      <c r="L192" s="250"/>
      <c r="M192" s="251" t="s">
        <v>1</v>
      </c>
      <c r="N192" s="252" t="s">
        <v>38</v>
      </c>
      <c r="O192" s="84"/>
      <c r="P192" s="227">
        <f>O192*H192</f>
        <v>0</v>
      </c>
      <c r="Q192" s="227">
        <v>0.045999999999999999</v>
      </c>
      <c r="R192" s="227">
        <f>Q192*H192</f>
        <v>3.9490999999999996</v>
      </c>
      <c r="S192" s="227">
        <v>0</v>
      </c>
      <c r="T192" s="228">
        <f>S192*H192</f>
        <v>0</v>
      </c>
      <c r="AR192" s="229" t="s">
        <v>153</v>
      </c>
      <c r="AT192" s="229" t="s">
        <v>190</v>
      </c>
      <c r="AU192" s="229" t="s">
        <v>82</v>
      </c>
      <c r="AY192" s="15" t="s">
        <v>114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5" t="s">
        <v>78</v>
      </c>
      <c r="BK192" s="230">
        <f>ROUND(I192*H192,2)</f>
        <v>0</v>
      </c>
      <c r="BL192" s="15" t="s">
        <v>113</v>
      </c>
      <c r="BM192" s="229" t="s">
        <v>288</v>
      </c>
    </row>
    <row r="193" s="12" customFormat="1">
      <c r="B193" s="231"/>
      <c r="C193" s="232"/>
      <c r="D193" s="233" t="s">
        <v>122</v>
      </c>
      <c r="E193" s="234" t="s">
        <v>1</v>
      </c>
      <c r="F193" s="235" t="s">
        <v>289</v>
      </c>
      <c r="G193" s="232"/>
      <c r="H193" s="236">
        <v>85.849999999999994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AT193" s="242" t="s">
        <v>122</v>
      </c>
      <c r="AU193" s="242" t="s">
        <v>82</v>
      </c>
      <c r="AV193" s="12" t="s">
        <v>82</v>
      </c>
      <c r="AW193" s="12" t="s">
        <v>30</v>
      </c>
      <c r="AX193" s="12" t="s">
        <v>78</v>
      </c>
      <c r="AY193" s="242" t="s">
        <v>114</v>
      </c>
    </row>
    <row r="194" s="1" customFormat="1" ht="24" customHeight="1">
      <c r="B194" s="36"/>
      <c r="C194" s="218" t="s">
        <v>290</v>
      </c>
      <c r="D194" s="218" t="s">
        <v>116</v>
      </c>
      <c r="E194" s="219" t="s">
        <v>291</v>
      </c>
      <c r="F194" s="220" t="s">
        <v>292</v>
      </c>
      <c r="G194" s="221" t="s">
        <v>282</v>
      </c>
      <c r="H194" s="222">
        <v>166</v>
      </c>
      <c r="I194" s="223"/>
      <c r="J194" s="224">
        <f>ROUND(I194*H194,2)</f>
        <v>0</v>
      </c>
      <c r="K194" s="220" t="s">
        <v>120</v>
      </c>
      <c r="L194" s="41"/>
      <c r="M194" s="225" t="s">
        <v>1</v>
      </c>
      <c r="N194" s="226" t="s">
        <v>38</v>
      </c>
      <c r="O194" s="84"/>
      <c r="P194" s="227">
        <f>O194*H194</f>
        <v>0</v>
      </c>
      <c r="Q194" s="227">
        <v>0.1295</v>
      </c>
      <c r="R194" s="227">
        <f>Q194*H194</f>
        <v>21.497</v>
      </c>
      <c r="S194" s="227">
        <v>0</v>
      </c>
      <c r="T194" s="228">
        <f>S194*H194</f>
        <v>0</v>
      </c>
      <c r="AR194" s="229" t="s">
        <v>113</v>
      </c>
      <c r="AT194" s="229" t="s">
        <v>116</v>
      </c>
      <c r="AU194" s="229" t="s">
        <v>82</v>
      </c>
      <c r="AY194" s="15" t="s">
        <v>114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5" t="s">
        <v>78</v>
      </c>
      <c r="BK194" s="230">
        <f>ROUND(I194*H194,2)</f>
        <v>0</v>
      </c>
      <c r="BL194" s="15" t="s">
        <v>113</v>
      </c>
      <c r="BM194" s="229" t="s">
        <v>293</v>
      </c>
    </row>
    <row r="195" s="12" customFormat="1">
      <c r="B195" s="231"/>
      <c r="C195" s="232"/>
      <c r="D195" s="233" t="s">
        <v>122</v>
      </c>
      <c r="E195" s="234" t="s">
        <v>1</v>
      </c>
      <c r="F195" s="235" t="s">
        <v>294</v>
      </c>
      <c r="G195" s="232"/>
      <c r="H195" s="236">
        <v>166</v>
      </c>
      <c r="I195" s="237"/>
      <c r="J195" s="232"/>
      <c r="K195" s="232"/>
      <c r="L195" s="238"/>
      <c r="M195" s="239"/>
      <c r="N195" s="240"/>
      <c r="O195" s="240"/>
      <c r="P195" s="240"/>
      <c r="Q195" s="240"/>
      <c r="R195" s="240"/>
      <c r="S195" s="240"/>
      <c r="T195" s="241"/>
      <c r="AT195" s="242" t="s">
        <v>122</v>
      </c>
      <c r="AU195" s="242" t="s">
        <v>82</v>
      </c>
      <c r="AV195" s="12" t="s">
        <v>82</v>
      </c>
      <c r="AW195" s="12" t="s">
        <v>30</v>
      </c>
      <c r="AX195" s="12" t="s">
        <v>78</v>
      </c>
      <c r="AY195" s="242" t="s">
        <v>114</v>
      </c>
    </row>
    <row r="196" s="1" customFormat="1" ht="16.5" customHeight="1">
      <c r="B196" s="36"/>
      <c r="C196" s="243" t="s">
        <v>295</v>
      </c>
      <c r="D196" s="243" t="s">
        <v>190</v>
      </c>
      <c r="E196" s="244" t="s">
        <v>296</v>
      </c>
      <c r="F196" s="245" t="s">
        <v>297</v>
      </c>
      <c r="G196" s="246" t="s">
        <v>282</v>
      </c>
      <c r="H196" s="247">
        <v>167.66</v>
      </c>
      <c r="I196" s="248"/>
      <c r="J196" s="249">
        <f>ROUND(I196*H196,2)</f>
        <v>0</v>
      </c>
      <c r="K196" s="245" t="s">
        <v>120</v>
      </c>
      <c r="L196" s="250"/>
      <c r="M196" s="251" t="s">
        <v>1</v>
      </c>
      <c r="N196" s="252" t="s">
        <v>38</v>
      </c>
      <c r="O196" s="84"/>
      <c r="P196" s="227">
        <f>O196*H196</f>
        <v>0</v>
      </c>
      <c r="Q196" s="227">
        <v>0.058000000000000003</v>
      </c>
      <c r="R196" s="227">
        <f>Q196*H196</f>
        <v>9.7242800000000003</v>
      </c>
      <c r="S196" s="227">
        <v>0</v>
      </c>
      <c r="T196" s="228">
        <f>S196*H196</f>
        <v>0</v>
      </c>
      <c r="AR196" s="229" t="s">
        <v>153</v>
      </c>
      <c r="AT196" s="229" t="s">
        <v>190</v>
      </c>
      <c r="AU196" s="229" t="s">
        <v>82</v>
      </c>
      <c r="AY196" s="15" t="s">
        <v>114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5" t="s">
        <v>78</v>
      </c>
      <c r="BK196" s="230">
        <f>ROUND(I196*H196,2)</f>
        <v>0</v>
      </c>
      <c r="BL196" s="15" t="s">
        <v>113</v>
      </c>
      <c r="BM196" s="229" t="s">
        <v>298</v>
      </c>
    </row>
    <row r="197" s="12" customFormat="1">
      <c r="B197" s="231"/>
      <c r="C197" s="232"/>
      <c r="D197" s="233" t="s">
        <v>122</v>
      </c>
      <c r="E197" s="234" t="s">
        <v>1</v>
      </c>
      <c r="F197" s="235" t="s">
        <v>299</v>
      </c>
      <c r="G197" s="232"/>
      <c r="H197" s="236">
        <v>167.66</v>
      </c>
      <c r="I197" s="237"/>
      <c r="J197" s="232"/>
      <c r="K197" s="232"/>
      <c r="L197" s="238"/>
      <c r="M197" s="239"/>
      <c r="N197" s="240"/>
      <c r="O197" s="240"/>
      <c r="P197" s="240"/>
      <c r="Q197" s="240"/>
      <c r="R197" s="240"/>
      <c r="S197" s="240"/>
      <c r="T197" s="241"/>
      <c r="AT197" s="242" t="s">
        <v>122</v>
      </c>
      <c r="AU197" s="242" t="s">
        <v>82</v>
      </c>
      <c r="AV197" s="12" t="s">
        <v>82</v>
      </c>
      <c r="AW197" s="12" t="s">
        <v>30</v>
      </c>
      <c r="AX197" s="12" t="s">
        <v>78</v>
      </c>
      <c r="AY197" s="242" t="s">
        <v>114</v>
      </c>
    </row>
    <row r="198" s="1" customFormat="1" ht="24" customHeight="1">
      <c r="B198" s="36"/>
      <c r="C198" s="218" t="s">
        <v>300</v>
      </c>
      <c r="D198" s="218" t="s">
        <v>116</v>
      </c>
      <c r="E198" s="219" t="s">
        <v>301</v>
      </c>
      <c r="F198" s="220" t="s">
        <v>302</v>
      </c>
      <c r="G198" s="221" t="s">
        <v>131</v>
      </c>
      <c r="H198" s="222">
        <v>9.6150000000000002</v>
      </c>
      <c r="I198" s="223"/>
      <c r="J198" s="224">
        <f>ROUND(I198*H198,2)</f>
        <v>0</v>
      </c>
      <c r="K198" s="220" t="s">
        <v>120</v>
      </c>
      <c r="L198" s="41"/>
      <c r="M198" s="225" t="s">
        <v>1</v>
      </c>
      <c r="N198" s="226" t="s">
        <v>38</v>
      </c>
      <c r="O198" s="84"/>
      <c r="P198" s="227">
        <f>O198*H198</f>
        <v>0</v>
      </c>
      <c r="Q198" s="227">
        <v>2.2563399999999998</v>
      </c>
      <c r="R198" s="227">
        <f>Q198*H198</f>
        <v>21.694709099999997</v>
      </c>
      <c r="S198" s="227">
        <v>0</v>
      </c>
      <c r="T198" s="228">
        <f>S198*H198</f>
        <v>0</v>
      </c>
      <c r="AR198" s="229" t="s">
        <v>113</v>
      </c>
      <c r="AT198" s="229" t="s">
        <v>116</v>
      </c>
      <c r="AU198" s="229" t="s">
        <v>82</v>
      </c>
      <c r="AY198" s="15" t="s">
        <v>114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5" t="s">
        <v>78</v>
      </c>
      <c r="BK198" s="230">
        <f>ROUND(I198*H198,2)</f>
        <v>0</v>
      </c>
      <c r="BL198" s="15" t="s">
        <v>113</v>
      </c>
      <c r="BM198" s="229" t="s">
        <v>303</v>
      </c>
    </row>
    <row r="199" s="12" customFormat="1">
      <c r="B199" s="231"/>
      <c r="C199" s="232"/>
      <c r="D199" s="233" t="s">
        <v>122</v>
      </c>
      <c r="E199" s="234" t="s">
        <v>1</v>
      </c>
      <c r="F199" s="235" t="s">
        <v>304</v>
      </c>
      <c r="G199" s="232"/>
      <c r="H199" s="236">
        <v>9.6150000000000002</v>
      </c>
      <c r="I199" s="237"/>
      <c r="J199" s="232"/>
      <c r="K199" s="232"/>
      <c r="L199" s="238"/>
      <c r="M199" s="239"/>
      <c r="N199" s="240"/>
      <c r="O199" s="240"/>
      <c r="P199" s="240"/>
      <c r="Q199" s="240"/>
      <c r="R199" s="240"/>
      <c r="S199" s="240"/>
      <c r="T199" s="241"/>
      <c r="AT199" s="242" t="s">
        <v>122</v>
      </c>
      <c r="AU199" s="242" t="s">
        <v>82</v>
      </c>
      <c r="AV199" s="12" t="s">
        <v>82</v>
      </c>
      <c r="AW199" s="12" t="s">
        <v>30</v>
      </c>
      <c r="AX199" s="12" t="s">
        <v>78</v>
      </c>
      <c r="AY199" s="242" t="s">
        <v>114</v>
      </c>
    </row>
    <row r="200" s="1" customFormat="1" ht="24" customHeight="1">
      <c r="B200" s="36"/>
      <c r="C200" s="218" t="s">
        <v>305</v>
      </c>
      <c r="D200" s="218" t="s">
        <v>116</v>
      </c>
      <c r="E200" s="219" t="s">
        <v>306</v>
      </c>
      <c r="F200" s="220" t="s">
        <v>307</v>
      </c>
      <c r="G200" s="221" t="s">
        <v>282</v>
      </c>
      <c r="H200" s="222">
        <v>85</v>
      </c>
      <c r="I200" s="223"/>
      <c r="J200" s="224">
        <f>ROUND(I200*H200,2)</f>
        <v>0</v>
      </c>
      <c r="K200" s="220" t="s">
        <v>120</v>
      </c>
      <c r="L200" s="41"/>
      <c r="M200" s="225" t="s">
        <v>1</v>
      </c>
      <c r="N200" s="226" t="s">
        <v>38</v>
      </c>
      <c r="O200" s="84"/>
      <c r="P200" s="227">
        <f>O200*H200</f>
        <v>0</v>
      </c>
      <c r="Q200" s="227">
        <v>1.0000000000000001E-05</v>
      </c>
      <c r="R200" s="227">
        <f>Q200*H200</f>
        <v>0.00085000000000000006</v>
      </c>
      <c r="S200" s="227">
        <v>0</v>
      </c>
      <c r="T200" s="228">
        <f>S200*H200</f>
        <v>0</v>
      </c>
      <c r="AR200" s="229" t="s">
        <v>113</v>
      </c>
      <c r="AT200" s="229" t="s">
        <v>116</v>
      </c>
      <c r="AU200" s="229" t="s">
        <v>82</v>
      </c>
      <c r="AY200" s="15" t="s">
        <v>114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5" t="s">
        <v>78</v>
      </c>
      <c r="BK200" s="230">
        <f>ROUND(I200*H200,2)</f>
        <v>0</v>
      </c>
      <c r="BL200" s="15" t="s">
        <v>113</v>
      </c>
      <c r="BM200" s="229" t="s">
        <v>308</v>
      </c>
    </row>
    <row r="201" s="1" customFormat="1" ht="24" customHeight="1">
      <c r="B201" s="36"/>
      <c r="C201" s="218" t="s">
        <v>309</v>
      </c>
      <c r="D201" s="218" t="s">
        <v>116</v>
      </c>
      <c r="E201" s="219" t="s">
        <v>310</v>
      </c>
      <c r="F201" s="220" t="s">
        <v>311</v>
      </c>
      <c r="G201" s="221" t="s">
        <v>282</v>
      </c>
      <c r="H201" s="222">
        <v>85</v>
      </c>
      <c r="I201" s="223"/>
      <c r="J201" s="224">
        <f>ROUND(I201*H201,2)</f>
        <v>0</v>
      </c>
      <c r="K201" s="220" t="s">
        <v>120</v>
      </c>
      <c r="L201" s="41"/>
      <c r="M201" s="225" t="s">
        <v>1</v>
      </c>
      <c r="N201" s="226" t="s">
        <v>38</v>
      </c>
      <c r="O201" s="84"/>
      <c r="P201" s="227">
        <f>O201*H201</f>
        <v>0</v>
      </c>
      <c r="Q201" s="227">
        <v>0.00034000000000000002</v>
      </c>
      <c r="R201" s="227">
        <f>Q201*H201</f>
        <v>0.028900000000000002</v>
      </c>
      <c r="S201" s="227">
        <v>0</v>
      </c>
      <c r="T201" s="228">
        <f>S201*H201</f>
        <v>0</v>
      </c>
      <c r="AR201" s="229" t="s">
        <v>113</v>
      </c>
      <c r="AT201" s="229" t="s">
        <v>116</v>
      </c>
      <c r="AU201" s="229" t="s">
        <v>82</v>
      </c>
      <c r="AY201" s="15" t="s">
        <v>114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5" t="s">
        <v>78</v>
      </c>
      <c r="BK201" s="230">
        <f>ROUND(I201*H201,2)</f>
        <v>0</v>
      </c>
      <c r="BL201" s="15" t="s">
        <v>113</v>
      </c>
      <c r="BM201" s="229" t="s">
        <v>312</v>
      </c>
    </row>
    <row r="202" s="1" customFormat="1" ht="16.5" customHeight="1">
      <c r="B202" s="36"/>
      <c r="C202" s="218" t="s">
        <v>313</v>
      </c>
      <c r="D202" s="218" t="s">
        <v>116</v>
      </c>
      <c r="E202" s="219" t="s">
        <v>314</v>
      </c>
      <c r="F202" s="220" t="s">
        <v>315</v>
      </c>
      <c r="G202" s="221" t="s">
        <v>282</v>
      </c>
      <c r="H202" s="222">
        <v>85</v>
      </c>
      <c r="I202" s="223"/>
      <c r="J202" s="224">
        <f>ROUND(I202*H202,2)</f>
        <v>0</v>
      </c>
      <c r="K202" s="220" t="s">
        <v>120</v>
      </c>
      <c r="L202" s="41"/>
      <c r="M202" s="225" t="s">
        <v>1</v>
      </c>
      <c r="N202" s="226" t="s">
        <v>38</v>
      </c>
      <c r="O202" s="84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AR202" s="229" t="s">
        <v>113</v>
      </c>
      <c r="AT202" s="229" t="s">
        <v>116</v>
      </c>
      <c r="AU202" s="229" t="s">
        <v>82</v>
      </c>
      <c r="AY202" s="15" t="s">
        <v>114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5" t="s">
        <v>78</v>
      </c>
      <c r="BK202" s="230">
        <f>ROUND(I202*H202,2)</f>
        <v>0</v>
      </c>
      <c r="BL202" s="15" t="s">
        <v>113</v>
      </c>
      <c r="BM202" s="229" t="s">
        <v>316</v>
      </c>
    </row>
    <row r="203" s="11" customFormat="1" ht="22.8" customHeight="1">
      <c r="B203" s="202"/>
      <c r="C203" s="203"/>
      <c r="D203" s="204" t="s">
        <v>72</v>
      </c>
      <c r="E203" s="216" t="s">
        <v>317</v>
      </c>
      <c r="F203" s="216" t="s">
        <v>318</v>
      </c>
      <c r="G203" s="203"/>
      <c r="H203" s="203"/>
      <c r="I203" s="206"/>
      <c r="J203" s="217">
        <f>BK203</f>
        <v>0</v>
      </c>
      <c r="K203" s="203"/>
      <c r="L203" s="208"/>
      <c r="M203" s="209"/>
      <c r="N203" s="210"/>
      <c r="O203" s="210"/>
      <c r="P203" s="211">
        <f>SUM(P204:P207)</f>
        <v>0</v>
      </c>
      <c r="Q203" s="210"/>
      <c r="R203" s="211">
        <f>SUM(R204:R207)</f>
        <v>0</v>
      </c>
      <c r="S203" s="210"/>
      <c r="T203" s="212">
        <f>SUM(T204:T207)</f>
        <v>0</v>
      </c>
      <c r="AR203" s="213" t="s">
        <v>78</v>
      </c>
      <c r="AT203" s="214" t="s">
        <v>72</v>
      </c>
      <c r="AU203" s="214" t="s">
        <v>78</v>
      </c>
      <c r="AY203" s="213" t="s">
        <v>114</v>
      </c>
      <c r="BK203" s="215">
        <f>SUM(BK204:BK207)</f>
        <v>0</v>
      </c>
    </row>
    <row r="204" s="1" customFormat="1" ht="16.5" customHeight="1">
      <c r="B204" s="36"/>
      <c r="C204" s="218" t="s">
        <v>319</v>
      </c>
      <c r="D204" s="218" t="s">
        <v>116</v>
      </c>
      <c r="E204" s="219" t="s">
        <v>320</v>
      </c>
      <c r="F204" s="220" t="s">
        <v>321</v>
      </c>
      <c r="G204" s="221" t="s">
        <v>174</v>
      </c>
      <c r="H204" s="222">
        <v>2.6859999999999999</v>
      </c>
      <c r="I204" s="223"/>
      <c r="J204" s="224">
        <f>ROUND(I204*H204,2)</f>
        <v>0</v>
      </c>
      <c r="K204" s="220" t="s">
        <v>120</v>
      </c>
      <c r="L204" s="41"/>
      <c r="M204" s="225" t="s">
        <v>1</v>
      </c>
      <c r="N204" s="226" t="s">
        <v>38</v>
      </c>
      <c r="O204" s="84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AR204" s="229" t="s">
        <v>113</v>
      </c>
      <c r="AT204" s="229" t="s">
        <v>116</v>
      </c>
      <c r="AU204" s="229" t="s">
        <v>82</v>
      </c>
      <c r="AY204" s="15" t="s">
        <v>114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5" t="s">
        <v>78</v>
      </c>
      <c r="BK204" s="230">
        <f>ROUND(I204*H204,2)</f>
        <v>0</v>
      </c>
      <c r="BL204" s="15" t="s">
        <v>113</v>
      </c>
      <c r="BM204" s="229" t="s">
        <v>322</v>
      </c>
    </row>
    <row r="205" s="1" customFormat="1" ht="24" customHeight="1">
      <c r="B205" s="36"/>
      <c r="C205" s="218" t="s">
        <v>323</v>
      </c>
      <c r="D205" s="218" t="s">
        <v>116</v>
      </c>
      <c r="E205" s="219" t="s">
        <v>324</v>
      </c>
      <c r="F205" s="220" t="s">
        <v>325</v>
      </c>
      <c r="G205" s="221" t="s">
        <v>174</v>
      </c>
      <c r="H205" s="222">
        <v>24.173999999999999</v>
      </c>
      <c r="I205" s="223"/>
      <c r="J205" s="224">
        <f>ROUND(I205*H205,2)</f>
        <v>0</v>
      </c>
      <c r="K205" s="220" t="s">
        <v>120</v>
      </c>
      <c r="L205" s="41"/>
      <c r="M205" s="225" t="s">
        <v>1</v>
      </c>
      <c r="N205" s="226" t="s">
        <v>38</v>
      </c>
      <c r="O205" s="84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AR205" s="229" t="s">
        <v>113</v>
      </c>
      <c r="AT205" s="229" t="s">
        <v>116</v>
      </c>
      <c r="AU205" s="229" t="s">
        <v>82</v>
      </c>
      <c r="AY205" s="15" t="s">
        <v>114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5" t="s">
        <v>78</v>
      </c>
      <c r="BK205" s="230">
        <f>ROUND(I205*H205,2)</f>
        <v>0</v>
      </c>
      <c r="BL205" s="15" t="s">
        <v>113</v>
      </c>
      <c r="BM205" s="229" t="s">
        <v>326</v>
      </c>
    </row>
    <row r="206" s="12" customFormat="1">
      <c r="B206" s="231"/>
      <c r="C206" s="232"/>
      <c r="D206" s="233" t="s">
        <v>122</v>
      </c>
      <c r="E206" s="234" t="s">
        <v>1</v>
      </c>
      <c r="F206" s="235" t="s">
        <v>327</v>
      </c>
      <c r="G206" s="232"/>
      <c r="H206" s="236">
        <v>24.173999999999999</v>
      </c>
      <c r="I206" s="237"/>
      <c r="J206" s="232"/>
      <c r="K206" s="232"/>
      <c r="L206" s="238"/>
      <c r="M206" s="239"/>
      <c r="N206" s="240"/>
      <c r="O206" s="240"/>
      <c r="P206" s="240"/>
      <c r="Q206" s="240"/>
      <c r="R206" s="240"/>
      <c r="S206" s="240"/>
      <c r="T206" s="241"/>
      <c r="AT206" s="242" t="s">
        <v>122</v>
      </c>
      <c r="AU206" s="242" t="s">
        <v>82</v>
      </c>
      <c r="AV206" s="12" t="s">
        <v>82</v>
      </c>
      <c r="AW206" s="12" t="s">
        <v>30</v>
      </c>
      <c r="AX206" s="12" t="s">
        <v>78</v>
      </c>
      <c r="AY206" s="242" t="s">
        <v>114</v>
      </c>
    </row>
    <row r="207" s="1" customFormat="1" ht="24" customHeight="1">
      <c r="B207" s="36"/>
      <c r="C207" s="218" t="s">
        <v>328</v>
      </c>
      <c r="D207" s="218" t="s">
        <v>116</v>
      </c>
      <c r="E207" s="219" t="s">
        <v>329</v>
      </c>
      <c r="F207" s="220" t="s">
        <v>330</v>
      </c>
      <c r="G207" s="221" t="s">
        <v>174</v>
      </c>
      <c r="H207" s="222">
        <v>2.6859999999999999</v>
      </c>
      <c r="I207" s="223"/>
      <c r="J207" s="224">
        <f>ROUND(I207*H207,2)</f>
        <v>0</v>
      </c>
      <c r="K207" s="220" t="s">
        <v>120</v>
      </c>
      <c r="L207" s="41"/>
      <c r="M207" s="225" t="s">
        <v>1</v>
      </c>
      <c r="N207" s="226" t="s">
        <v>38</v>
      </c>
      <c r="O207" s="84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AR207" s="229" t="s">
        <v>113</v>
      </c>
      <c r="AT207" s="229" t="s">
        <v>116</v>
      </c>
      <c r="AU207" s="229" t="s">
        <v>82</v>
      </c>
      <c r="AY207" s="15" t="s">
        <v>114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5" t="s">
        <v>78</v>
      </c>
      <c r="BK207" s="230">
        <f>ROUND(I207*H207,2)</f>
        <v>0</v>
      </c>
      <c r="BL207" s="15" t="s">
        <v>113</v>
      </c>
      <c r="BM207" s="229" t="s">
        <v>331</v>
      </c>
    </row>
    <row r="208" s="11" customFormat="1" ht="22.8" customHeight="1">
      <c r="B208" s="202"/>
      <c r="C208" s="203"/>
      <c r="D208" s="204" t="s">
        <v>72</v>
      </c>
      <c r="E208" s="216" t="s">
        <v>332</v>
      </c>
      <c r="F208" s="216" t="s">
        <v>333</v>
      </c>
      <c r="G208" s="203"/>
      <c r="H208" s="203"/>
      <c r="I208" s="206"/>
      <c r="J208" s="217">
        <f>BK208</f>
        <v>0</v>
      </c>
      <c r="K208" s="203"/>
      <c r="L208" s="208"/>
      <c r="M208" s="209"/>
      <c r="N208" s="210"/>
      <c r="O208" s="210"/>
      <c r="P208" s="211">
        <f>P209</f>
        <v>0</v>
      </c>
      <c r="Q208" s="210"/>
      <c r="R208" s="211">
        <f>R209</f>
        <v>0</v>
      </c>
      <c r="S208" s="210"/>
      <c r="T208" s="212">
        <f>T209</f>
        <v>0</v>
      </c>
      <c r="AR208" s="213" t="s">
        <v>78</v>
      </c>
      <c r="AT208" s="214" t="s">
        <v>72</v>
      </c>
      <c r="AU208" s="214" t="s">
        <v>78</v>
      </c>
      <c r="AY208" s="213" t="s">
        <v>114</v>
      </c>
      <c r="BK208" s="215">
        <f>BK209</f>
        <v>0</v>
      </c>
    </row>
    <row r="209" s="1" customFormat="1" ht="24" customHeight="1">
      <c r="B209" s="36"/>
      <c r="C209" s="218" t="s">
        <v>334</v>
      </c>
      <c r="D209" s="218" t="s">
        <v>116</v>
      </c>
      <c r="E209" s="219" t="s">
        <v>335</v>
      </c>
      <c r="F209" s="220" t="s">
        <v>336</v>
      </c>
      <c r="G209" s="221" t="s">
        <v>174</v>
      </c>
      <c r="H209" s="222">
        <v>85.236999999999995</v>
      </c>
      <c r="I209" s="223"/>
      <c r="J209" s="224">
        <f>ROUND(I209*H209,2)</f>
        <v>0</v>
      </c>
      <c r="K209" s="220" t="s">
        <v>120</v>
      </c>
      <c r="L209" s="41"/>
      <c r="M209" s="225" t="s">
        <v>1</v>
      </c>
      <c r="N209" s="226" t="s">
        <v>38</v>
      </c>
      <c r="O209" s="84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AR209" s="229" t="s">
        <v>113</v>
      </c>
      <c r="AT209" s="229" t="s">
        <v>116</v>
      </c>
      <c r="AU209" s="229" t="s">
        <v>82</v>
      </c>
      <c r="AY209" s="15" t="s">
        <v>114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5" t="s">
        <v>78</v>
      </c>
      <c r="BK209" s="230">
        <f>ROUND(I209*H209,2)</f>
        <v>0</v>
      </c>
      <c r="BL209" s="15" t="s">
        <v>113</v>
      </c>
      <c r="BM209" s="229" t="s">
        <v>337</v>
      </c>
    </row>
    <row r="210" s="11" customFormat="1" ht="22.8" customHeight="1">
      <c r="B210" s="202"/>
      <c r="C210" s="203"/>
      <c r="D210" s="204" t="s">
        <v>72</v>
      </c>
      <c r="E210" s="216" t="s">
        <v>338</v>
      </c>
      <c r="F210" s="216" t="s">
        <v>339</v>
      </c>
      <c r="G210" s="203"/>
      <c r="H210" s="203"/>
      <c r="I210" s="206"/>
      <c r="J210" s="217">
        <f>BK210</f>
        <v>0</v>
      </c>
      <c r="K210" s="203"/>
      <c r="L210" s="208"/>
      <c r="M210" s="209"/>
      <c r="N210" s="210"/>
      <c r="O210" s="210"/>
      <c r="P210" s="211">
        <f>SUM(P211:P220)</f>
        <v>0</v>
      </c>
      <c r="Q210" s="210"/>
      <c r="R210" s="211">
        <f>SUM(R211:R220)</f>
        <v>0</v>
      </c>
      <c r="S210" s="210"/>
      <c r="T210" s="212">
        <f>SUM(T211:T220)</f>
        <v>0</v>
      </c>
      <c r="AR210" s="213" t="s">
        <v>113</v>
      </c>
      <c r="AT210" s="214" t="s">
        <v>72</v>
      </c>
      <c r="AU210" s="214" t="s">
        <v>78</v>
      </c>
      <c r="AY210" s="213" t="s">
        <v>114</v>
      </c>
      <c r="BK210" s="215">
        <f>SUM(BK211:BK220)</f>
        <v>0</v>
      </c>
    </row>
    <row r="211" s="1" customFormat="1" ht="16.5" customHeight="1">
      <c r="B211" s="36"/>
      <c r="C211" s="218" t="s">
        <v>340</v>
      </c>
      <c r="D211" s="218" t="s">
        <v>116</v>
      </c>
      <c r="E211" s="219" t="s">
        <v>341</v>
      </c>
      <c r="F211" s="220" t="s">
        <v>342</v>
      </c>
      <c r="G211" s="221" t="s">
        <v>273</v>
      </c>
      <c r="H211" s="222">
        <v>1</v>
      </c>
      <c r="I211" s="223"/>
      <c r="J211" s="224">
        <f>ROUND(I211*H211,2)</f>
        <v>0</v>
      </c>
      <c r="K211" s="220" t="s">
        <v>1</v>
      </c>
      <c r="L211" s="41"/>
      <c r="M211" s="225" t="s">
        <v>1</v>
      </c>
      <c r="N211" s="226" t="s">
        <v>38</v>
      </c>
      <c r="O211" s="84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8">
        <f>S211*H211</f>
        <v>0</v>
      </c>
      <c r="AR211" s="229" t="s">
        <v>343</v>
      </c>
      <c r="AT211" s="229" t="s">
        <v>116</v>
      </c>
      <c r="AU211" s="229" t="s">
        <v>82</v>
      </c>
      <c r="AY211" s="15" t="s">
        <v>114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5" t="s">
        <v>78</v>
      </c>
      <c r="BK211" s="230">
        <f>ROUND(I211*H211,2)</f>
        <v>0</v>
      </c>
      <c r="BL211" s="15" t="s">
        <v>343</v>
      </c>
      <c r="BM211" s="229" t="s">
        <v>344</v>
      </c>
    </row>
    <row r="212" s="1" customFormat="1" ht="16.5" customHeight="1">
      <c r="B212" s="36"/>
      <c r="C212" s="218" t="s">
        <v>345</v>
      </c>
      <c r="D212" s="218" t="s">
        <v>116</v>
      </c>
      <c r="E212" s="219" t="s">
        <v>346</v>
      </c>
      <c r="F212" s="220" t="s">
        <v>347</v>
      </c>
      <c r="G212" s="221" t="s">
        <v>273</v>
      </c>
      <c r="H212" s="222">
        <v>1</v>
      </c>
      <c r="I212" s="223"/>
      <c r="J212" s="224">
        <f>ROUND(I212*H212,2)</f>
        <v>0</v>
      </c>
      <c r="K212" s="220" t="s">
        <v>1</v>
      </c>
      <c r="L212" s="41"/>
      <c r="M212" s="225" t="s">
        <v>1</v>
      </c>
      <c r="N212" s="226" t="s">
        <v>38</v>
      </c>
      <c r="O212" s="84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AR212" s="229" t="s">
        <v>343</v>
      </c>
      <c r="AT212" s="229" t="s">
        <v>116</v>
      </c>
      <c r="AU212" s="229" t="s">
        <v>82</v>
      </c>
      <c r="AY212" s="15" t="s">
        <v>114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5" t="s">
        <v>78</v>
      </c>
      <c r="BK212" s="230">
        <f>ROUND(I212*H212,2)</f>
        <v>0</v>
      </c>
      <c r="BL212" s="15" t="s">
        <v>343</v>
      </c>
      <c r="BM212" s="229" t="s">
        <v>348</v>
      </c>
    </row>
    <row r="213" s="1" customFormat="1" ht="16.5" customHeight="1">
      <c r="B213" s="36"/>
      <c r="C213" s="218" t="s">
        <v>349</v>
      </c>
      <c r="D213" s="218" t="s">
        <v>116</v>
      </c>
      <c r="E213" s="219" t="s">
        <v>350</v>
      </c>
      <c r="F213" s="220" t="s">
        <v>351</v>
      </c>
      <c r="G213" s="221" t="s">
        <v>273</v>
      </c>
      <c r="H213" s="222">
        <v>1</v>
      </c>
      <c r="I213" s="223"/>
      <c r="J213" s="224">
        <f>ROUND(I213*H213,2)</f>
        <v>0</v>
      </c>
      <c r="K213" s="220" t="s">
        <v>1</v>
      </c>
      <c r="L213" s="41"/>
      <c r="M213" s="225" t="s">
        <v>1</v>
      </c>
      <c r="N213" s="226" t="s">
        <v>38</v>
      </c>
      <c r="O213" s="84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AR213" s="229" t="s">
        <v>113</v>
      </c>
      <c r="AT213" s="229" t="s">
        <v>116</v>
      </c>
      <c r="AU213" s="229" t="s">
        <v>82</v>
      </c>
      <c r="AY213" s="15" t="s">
        <v>114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5" t="s">
        <v>78</v>
      </c>
      <c r="BK213" s="230">
        <f>ROUND(I213*H213,2)</f>
        <v>0</v>
      </c>
      <c r="BL213" s="15" t="s">
        <v>113</v>
      </c>
      <c r="BM213" s="229" t="s">
        <v>352</v>
      </c>
    </row>
    <row r="214" s="1" customFormat="1" ht="16.5" customHeight="1">
      <c r="B214" s="36"/>
      <c r="C214" s="218" t="s">
        <v>353</v>
      </c>
      <c r="D214" s="218" t="s">
        <v>116</v>
      </c>
      <c r="E214" s="219" t="s">
        <v>354</v>
      </c>
      <c r="F214" s="220" t="s">
        <v>355</v>
      </c>
      <c r="G214" s="221" t="s">
        <v>273</v>
      </c>
      <c r="H214" s="222">
        <v>1</v>
      </c>
      <c r="I214" s="223"/>
      <c r="J214" s="224">
        <f>ROUND(I214*H214,2)</f>
        <v>0</v>
      </c>
      <c r="K214" s="220" t="s">
        <v>1</v>
      </c>
      <c r="L214" s="41"/>
      <c r="M214" s="225" t="s">
        <v>1</v>
      </c>
      <c r="N214" s="226" t="s">
        <v>38</v>
      </c>
      <c r="O214" s="84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AR214" s="229" t="s">
        <v>113</v>
      </c>
      <c r="AT214" s="229" t="s">
        <v>116</v>
      </c>
      <c r="AU214" s="229" t="s">
        <v>82</v>
      </c>
      <c r="AY214" s="15" t="s">
        <v>114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5" t="s">
        <v>78</v>
      </c>
      <c r="BK214" s="230">
        <f>ROUND(I214*H214,2)</f>
        <v>0</v>
      </c>
      <c r="BL214" s="15" t="s">
        <v>113</v>
      </c>
      <c r="BM214" s="229" t="s">
        <v>356</v>
      </c>
    </row>
    <row r="215" s="1" customFormat="1" ht="16.5" customHeight="1">
      <c r="B215" s="36"/>
      <c r="C215" s="218" t="s">
        <v>357</v>
      </c>
      <c r="D215" s="218" t="s">
        <v>116</v>
      </c>
      <c r="E215" s="219" t="s">
        <v>358</v>
      </c>
      <c r="F215" s="220" t="s">
        <v>359</v>
      </c>
      <c r="G215" s="221" t="s">
        <v>273</v>
      </c>
      <c r="H215" s="222">
        <v>1</v>
      </c>
      <c r="I215" s="223"/>
      <c r="J215" s="224">
        <f>ROUND(I215*H215,2)</f>
        <v>0</v>
      </c>
      <c r="K215" s="220" t="s">
        <v>1</v>
      </c>
      <c r="L215" s="41"/>
      <c r="M215" s="225" t="s">
        <v>1</v>
      </c>
      <c r="N215" s="226" t="s">
        <v>38</v>
      </c>
      <c r="O215" s="84"/>
      <c r="P215" s="227">
        <f>O215*H215</f>
        <v>0</v>
      </c>
      <c r="Q215" s="227">
        <v>0</v>
      </c>
      <c r="R215" s="227">
        <f>Q215*H215</f>
        <v>0</v>
      </c>
      <c r="S215" s="227">
        <v>0</v>
      </c>
      <c r="T215" s="228">
        <f>S215*H215</f>
        <v>0</v>
      </c>
      <c r="AR215" s="229" t="s">
        <v>113</v>
      </c>
      <c r="AT215" s="229" t="s">
        <v>116</v>
      </c>
      <c r="AU215" s="229" t="s">
        <v>82</v>
      </c>
      <c r="AY215" s="15" t="s">
        <v>114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5" t="s">
        <v>78</v>
      </c>
      <c r="BK215" s="230">
        <f>ROUND(I215*H215,2)</f>
        <v>0</v>
      </c>
      <c r="BL215" s="15" t="s">
        <v>113</v>
      </c>
      <c r="BM215" s="229" t="s">
        <v>360</v>
      </c>
    </row>
    <row r="216" s="1" customFormat="1" ht="36" customHeight="1">
      <c r="B216" s="36"/>
      <c r="C216" s="218" t="s">
        <v>361</v>
      </c>
      <c r="D216" s="218" t="s">
        <v>116</v>
      </c>
      <c r="E216" s="219" t="s">
        <v>362</v>
      </c>
      <c r="F216" s="220" t="s">
        <v>363</v>
      </c>
      <c r="G216" s="221" t="s">
        <v>273</v>
      </c>
      <c r="H216" s="222">
        <v>1</v>
      </c>
      <c r="I216" s="223"/>
      <c r="J216" s="224">
        <f>ROUND(I216*H216,2)</f>
        <v>0</v>
      </c>
      <c r="K216" s="220" t="s">
        <v>1</v>
      </c>
      <c r="L216" s="41"/>
      <c r="M216" s="225" t="s">
        <v>1</v>
      </c>
      <c r="N216" s="226" t="s">
        <v>38</v>
      </c>
      <c r="O216" s="84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8">
        <f>S216*H216</f>
        <v>0</v>
      </c>
      <c r="AR216" s="229" t="s">
        <v>113</v>
      </c>
      <c r="AT216" s="229" t="s">
        <v>116</v>
      </c>
      <c r="AU216" s="229" t="s">
        <v>82</v>
      </c>
      <c r="AY216" s="15" t="s">
        <v>114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5" t="s">
        <v>78</v>
      </c>
      <c r="BK216" s="230">
        <f>ROUND(I216*H216,2)</f>
        <v>0</v>
      </c>
      <c r="BL216" s="15" t="s">
        <v>113</v>
      </c>
      <c r="BM216" s="229" t="s">
        <v>364</v>
      </c>
    </row>
    <row r="217" s="1" customFormat="1" ht="16.5" customHeight="1">
      <c r="B217" s="36"/>
      <c r="C217" s="218" t="s">
        <v>365</v>
      </c>
      <c r="D217" s="218" t="s">
        <v>116</v>
      </c>
      <c r="E217" s="219" t="s">
        <v>366</v>
      </c>
      <c r="F217" s="220" t="s">
        <v>367</v>
      </c>
      <c r="G217" s="221" t="s">
        <v>368</v>
      </c>
      <c r="H217" s="222">
        <v>1</v>
      </c>
      <c r="I217" s="223"/>
      <c r="J217" s="224">
        <f>ROUND(I217*H217,2)</f>
        <v>0</v>
      </c>
      <c r="K217" s="220" t="s">
        <v>1</v>
      </c>
      <c r="L217" s="41"/>
      <c r="M217" s="225" t="s">
        <v>1</v>
      </c>
      <c r="N217" s="226" t="s">
        <v>38</v>
      </c>
      <c r="O217" s="84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AR217" s="229" t="s">
        <v>113</v>
      </c>
      <c r="AT217" s="229" t="s">
        <v>116</v>
      </c>
      <c r="AU217" s="229" t="s">
        <v>82</v>
      </c>
      <c r="AY217" s="15" t="s">
        <v>114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5" t="s">
        <v>78</v>
      </c>
      <c r="BK217" s="230">
        <f>ROUND(I217*H217,2)</f>
        <v>0</v>
      </c>
      <c r="BL217" s="15" t="s">
        <v>113</v>
      </c>
      <c r="BM217" s="229" t="s">
        <v>369</v>
      </c>
    </row>
    <row r="218" s="1" customFormat="1" ht="24" customHeight="1">
      <c r="B218" s="36"/>
      <c r="C218" s="218" t="s">
        <v>370</v>
      </c>
      <c r="D218" s="218" t="s">
        <v>116</v>
      </c>
      <c r="E218" s="219" t="s">
        <v>371</v>
      </c>
      <c r="F218" s="220" t="s">
        <v>372</v>
      </c>
      <c r="G218" s="221" t="s">
        <v>273</v>
      </c>
      <c r="H218" s="222">
        <v>1</v>
      </c>
      <c r="I218" s="223"/>
      <c r="J218" s="224">
        <f>ROUND(I218*H218,2)</f>
        <v>0</v>
      </c>
      <c r="K218" s="220" t="s">
        <v>1</v>
      </c>
      <c r="L218" s="41"/>
      <c r="M218" s="225" t="s">
        <v>1</v>
      </c>
      <c r="N218" s="226" t="s">
        <v>38</v>
      </c>
      <c r="O218" s="84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AR218" s="229" t="s">
        <v>113</v>
      </c>
      <c r="AT218" s="229" t="s">
        <v>116</v>
      </c>
      <c r="AU218" s="229" t="s">
        <v>82</v>
      </c>
      <c r="AY218" s="15" t="s">
        <v>114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5" t="s">
        <v>78</v>
      </c>
      <c r="BK218" s="230">
        <f>ROUND(I218*H218,2)</f>
        <v>0</v>
      </c>
      <c r="BL218" s="15" t="s">
        <v>113</v>
      </c>
      <c r="BM218" s="229" t="s">
        <v>373</v>
      </c>
    </row>
    <row r="219" s="1" customFormat="1" ht="16.5" customHeight="1">
      <c r="B219" s="36"/>
      <c r="C219" s="218" t="s">
        <v>374</v>
      </c>
      <c r="D219" s="218" t="s">
        <v>116</v>
      </c>
      <c r="E219" s="219" t="s">
        <v>375</v>
      </c>
      <c r="F219" s="220" t="s">
        <v>376</v>
      </c>
      <c r="G219" s="221" t="s">
        <v>273</v>
      </c>
      <c r="H219" s="222">
        <v>1</v>
      </c>
      <c r="I219" s="223"/>
      <c r="J219" s="224">
        <f>ROUND(I219*H219,2)</f>
        <v>0</v>
      </c>
      <c r="K219" s="220" t="s">
        <v>1</v>
      </c>
      <c r="L219" s="41"/>
      <c r="M219" s="225" t="s">
        <v>1</v>
      </c>
      <c r="N219" s="226" t="s">
        <v>38</v>
      </c>
      <c r="O219" s="84"/>
      <c r="P219" s="227">
        <f>O219*H219</f>
        <v>0</v>
      </c>
      <c r="Q219" s="227">
        <v>0</v>
      </c>
      <c r="R219" s="227">
        <f>Q219*H219</f>
        <v>0</v>
      </c>
      <c r="S219" s="227">
        <v>0</v>
      </c>
      <c r="T219" s="228">
        <f>S219*H219</f>
        <v>0</v>
      </c>
      <c r="AR219" s="229" t="s">
        <v>113</v>
      </c>
      <c r="AT219" s="229" t="s">
        <v>116</v>
      </c>
      <c r="AU219" s="229" t="s">
        <v>82</v>
      </c>
      <c r="AY219" s="15" t="s">
        <v>114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5" t="s">
        <v>78</v>
      </c>
      <c r="BK219" s="230">
        <f>ROUND(I219*H219,2)</f>
        <v>0</v>
      </c>
      <c r="BL219" s="15" t="s">
        <v>113</v>
      </c>
      <c r="BM219" s="229" t="s">
        <v>377</v>
      </c>
    </row>
    <row r="220" s="1" customFormat="1" ht="16.5" customHeight="1">
      <c r="B220" s="36"/>
      <c r="C220" s="218" t="s">
        <v>378</v>
      </c>
      <c r="D220" s="218" t="s">
        <v>116</v>
      </c>
      <c r="E220" s="219" t="s">
        <v>379</v>
      </c>
      <c r="F220" s="220" t="s">
        <v>380</v>
      </c>
      <c r="G220" s="221" t="s">
        <v>273</v>
      </c>
      <c r="H220" s="222">
        <v>1</v>
      </c>
      <c r="I220" s="223"/>
      <c r="J220" s="224">
        <f>ROUND(I220*H220,2)</f>
        <v>0</v>
      </c>
      <c r="K220" s="220" t="s">
        <v>1</v>
      </c>
      <c r="L220" s="41"/>
      <c r="M220" s="264" t="s">
        <v>1</v>
      </c>
      <c r="N220" s="265" t="s">
        <v>38</v>
      </c>
      <c r="O220" s="266"/>
      <c r="P220" s="267">
        <f>O220*H220</f>
        <v>0</v>
      </c>
      <c r="Q220" s="267">
        <v>0</v>
      </c>
      <c r="R220" s="267">
        <f>Q220*H220</f>
        <v>0</v>
      </c>
      <c r="S220" s="267">
        <v>0</v>
      </c>
      <c r="T220" s="268">
        <f>S220*H220</f>
        <v>0</v>
      </c>
      <c r="AR220" s="229" t="s">
        <v>113</v>
      </c>
      <c r="AT220" s="229" t="s">
        <v>116</v>
      </c>
      <c r="AU220" s="229" t="s">
        <v>82</v>
      </c>
      <c r="AY220" s="15" t="s">
        <v>114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5" t="s">
        <v>78</v>
      </c>
      <c r="BK220" s="230">
        <f>ROUND(I220*H220,2)</f>
        <v>0</v>
      </c>
      <c r="BL220" s="15" t="s">
        <v>113</v>
      </c>
      <c r="BM220" s="229" t="s">
        <v>381</v>
      </c>
    </row>
    <row r="221" s="1" customFormat="1" ht="6.96" customHeight="1">
      <c r="B221" s="59"/>
      <c r="C221" s="60"/>
      <c r="D221" s="60"/>
      <c r="E221" s="60"/>
      <c r="F221" s="60"/>
      <c r="G221" s="60"/>
      <c r="H221" s="60"/>
      <c r="I221" s="167"/>
      <c r="J221" s="60"/>
      <c r="K221" s="60"/>
      <c r="L221" s="41"/>
    </row>
  </sheetData>
  <sheetProtection sheet="1" autoFilter="0" formatColumns="0" formatRows="0" objects="1" scenarios="1" spinCount="100000" saltValue="Ze+Yc/0Ohy0oWe9Ofkd+WznAHdge5dkXARlVYx0cxk9zcu/nCI8NGS+6wCbOTDFGIhjOVEzUF45aGcAlGRgqoA==" hashValue="8RCILg4MFtc6Bi5Frc47tTz9X7sEiJWBIhCq1mpM6dYnJyPg9qYMPwCRwQud/KHFaCJPOl26IOQxIW9U40rm+A==" algorithmName="SHA-512" password="CC35"/>
  <autoFilter ref="C122:K220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DESKTOP-0SPK9FM\Ondřej Pavelka</dc:creator>
  <cp:lastModifiedBy>DESKTOP-0SPK9FM\Ondřej Pavelka</cp:lastModifiedBy>
  <dcterms:created xsi:type="dcterms:W3CDTF">2019-05-13T11:51:50Z</dcterms:created>
  <dcterms:modified xsi:type="dcterms:W3CDTF">2019-05-13T11:51:52Z</dcterms:modified>
</cp:coreProperties>
</file>